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MPRAS\Desktop\LICITAÇÃO\LICITAÇÃO 2021\PREFEITURA\ADM\Edital 54 tomada de preço  fábrica\"/>
    </mc:Choice>
  </mc:AlternateContent>
  <xr:revisionPtr revIDLastSave="0" documentId="8_{5B6C1D5D-2E8C-46F7-8DC1-834EE4207EFD}" xr6:coauthVersionLast="46" xr6:coauthVersionMax="46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Planilha1" sheetId="3" state="hidden" r:id="rId1"/>
    <sheet name="SEM BDI" sheetId="1" state="hidden" r:id="rId2"/>
    <sheet name="orçamento" sheetId="7" r:id="rId3"/>
    <sheet name="medição" sheetId="9" r:id="rId4"/>
    <sheet name="Plan1" sheetId="8" r:id="rId5"/>
  </sheets>
  <calcPr calcId="191029"/>
</workbook>
</file>

<file path=xl/calcChain.xml><?xml version="1.0" encoding="utf-8"?>
<calcChain xmlns="http://schemas.openxmlformats.org/spreadsheetml/2006/main">
  <c r="I62" i="9" l="1"/>
  <c r="I63" i="9"/>
  <c r="H71" i="9"/>
  <c r="I71" i="9" s="1"/>
  <c r="I73" i="9" s="1"/>
  <c r="I61" i="9" l="1"/>
  <c r="I64" i="9" l="1"/>
  <c r="I46" i="9"/>
  <c r="I47" i="9"/>
  <c r="I48" i="9"/>
  <c r="I49" i="9"/>
  <c r="I50" i="9"/>
  <c r="I51" i="9"/>
  <c r="I52" i="9"/>
  <c r="I53" i="9"/>
  <c r="I45" i="9" l="1"/>
  <c r="I44" i="9"/>
  <c r="I43" i="9"/>
  <c r="I35" i="9"/>
  <c r="I23" i="9"/>
  <c r="I24" i="9"/>
  <c r="I25" i="9"/>
  <c r="I26" i="9"/>
  <c r="I27" i="9"/>
  <c r="I54" i="9" l="1"/>
  <c r="I36" i="9"/>
  <c r="I22" i="9"/>
  <c r="I28" i="9" l="1"/>
  <c r="I7" i="9"/>
  <c r="I8" i="9"/>
  <c r="I9" i="9"/>
  <c r="I10" i="9"/>
  <c r="I11" i="9"/>
  <c r="I12" i="9"/>
  <c r="I13" i="9"/>
  <c r="I14" i="9"/>
  <c r="I6" i="9"/>
  <c r="I15" i="9" l="1"/>
  <c r="I76" i="9" s="1"/>
  <c r="I10" i="7" l="1"/>
  <c r="I6" i="7"/>
  <c r="I5" i="7"/>
  <c r="I12" i="7" l="1"/>
  <c r="I11" i="7"/>
  <c r="I9" i="7" l="1"/>
  <c r="I8" i="7"/>
  <c r="I7" i="7" l="1"/>
  <c r="I13" i="7"/>
  <c r="F49" i="1" l="1"/>
  <c r="F48" i="1"/>
  <c r="F47" i="1"/>
  <c r="F46" i="1"/>
  <c r="F45" i="1"/>
  <c r="F26" i="1"/>
  <c r="F27" i="1"/>
  <c r="F30" i="1"/>
  <c r="F31" i="1"/>
  <c r="F21" i="1"/>
  <c r="F22" i="1"/>
  <c r="F20" i="1"/>
  <c r="F12" i="1"/>
  <c r="F13" i="1"/>
  <c r="E5" i="3" l="1"/>
  <c r="E6" i="3"/>
  <c r="E7" i="3"/>
  <c r="E9" i="3"/>
  <c r="E10" i="3"/>
  <c r="E11" i="3"/>
  <c r="E12" i="3"/>
  <c r="E14" i="3"/>
  <c r="E15" i="3"/>
  <c r="E16" i="3"/>
  <c r="E17" i="3"/>
  <c r="E19" i="3"/>
  <c r="E20" i="3"/>
  <c r="E21" i="3"/>
  <c r="E22" i="3"/>
  <c r="E24" i="3"/>
  <c r="E25" i="3"/>
  <c r="E26" i="3"/>
  <c r="E27" i="3"/>
  <c r="E29" i="3"/>
  <c r="E30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" i="3"/>
  <c r="F8" i="3" s="1"/>
  <c r="F9" i="1"/>
  <c r="F11" i="1"/>
  <c r="F14" i="1"/>
  <c r="F15" i="1"/>
  <c r="F17" i="1"/>
  <c r="F18" i="1"/>
  <c r="F23" i="1"/>
  <c r="F25" i="1"/>
  <c r="F32" i="1"/>
  <c r="F34" i="1"/>
  <c r="F35" i="1"/>
  <c r="F36" i="1"/>
  <c r="F38" i="1"/>
  <c r="F39" i="1"/>
  <c r="F40" i="1"/>
  <c r="F41" i="1"/>
  <c r="F42" i="1"/>
  <c r="F43" i="1"/>
  <c r="F44" i="1"/>
  <c r="F50" i="1"/>
  <c r="F52" i="1"/>
  <c r="F53" i="1"/>
  <c r="F54" i="1"/>
  <c r="F55" i="1"/>
  <c r="F7" i="1"/>
  <c r="F6" i="1" s="1"/>
  <c r="F13" i="3" l="1"/>
  <c r="F8" i="1"/>
  <c r="F19" i="1"/>
  <c r="F10" i="1"/>
  <c r="F51" i="1"/>
  <c r="F37" i="1"/>
  <c r="F16" i="1"/>
  <c r="F33" i="1"/>
  <c r="F24" i="1"/>
  <c r="F18" i="3"/>
  <c r="F31" i="3"/>
  <c r="F28" i="3"/>
  <c r="F23" i="3"/>
  <c r="F58" i="1" l="1"/>
  <c r="F60" i="1" s="1"/>
</calcChain>
</file>

<file path=xl/sharedStrings.xml><?xml version="1.0" encoding="utf-8"?>
<sst xmlns="http://schemas.openxmlformats.org/spreadsheetml/2006/main" count="366" uniqueCount="208">
  <si>
    <r>
      <rPr>
        <b/>
        <sz val="8"/>
        <rFont val="Arial"/>
        <family val="2"/>
      </rPr>
      <t>MUNICÍPIO:</t>
    </r>
  </si>
  <si>
    <r>
      <rPr>
        <b/>
        <sz val="8"/>
        <rFont val="Arial"/>
        <family val="2"/>
      </rPr>
      <t>PROJETO:</t>
    </r>
  </si>
  <si>
    <r>
      <rPr>
        <b/>
        <sz val="8"/>
        <rFont val="Arial"/>
        <family val="2"/>
      </rPr>
      <t>ITEM</t>
    </r>
  </si>
  <si>
    <r>
      <rPr>
        <b/>
        <sz val="8"/>
        <rFont val="Arial"/>
        <family val="2"/>
      </rPr>
      <t>DISCRIMINAÇÃO</t>
    </r>
  </si>
  <si>
    <r>
      <rPr>
        <b/>
        <sz val="8"/>
        <rFont val="Arial"/>
        <family val="2"/>
      </rPr>
      <t>UNID.</t>
    </r>
  </si>
  <si>
    <r>
      <rPr>
        <b/>
        <sz val="8"/>
        <rFont val="Arial"/>
        <family val="2"/>
      </rPr>
      <t>QUANT.</t>
    </r>
  </si>
  <si>
    <r>
      <rPr>
        <b/>
        <sz val="8"/>
        <rFont val="Arial"/>
        <family val="2"/>
      </rPr>
      <t>CUSTO UNIT.</t>
    </r>
  </si>
  <si>
    <r>
      <rPr>
        <sz val="10"/>
        <rFont val="Arial"/>
        <family val="2"/>
      </rPr>
      <t>m²</t>
    </r>
  </si>
  <si>
    <r>
      <rPr>
        <b/>
        <sz val="8"/>
        <rFont val="Arial"/>
        <family val="2"/>
      </rPr>
      <t>NOME:</t>
    </r>
  </si>
  <si>
    <r>
      <rPr>
        <b/>
        <sz val="8"/>
        <rFont val="Arial"/>
        <family val="2"/>
      </rPr>
      <t>CREA:</t>
    </r>
  </si>
  <si>
    <r>
      <rPr>
        <b/>
        <sz val="8"/>
        <rFont val="Arial"/>
        <family val="2"/>
      </rPr>
      <t>DATA:</t>
    </r>
  </si>
  <si>
    <r>
      <rPr>
        <b/>
        <sz val="8"/>
        <rFont val="Arial"/>
        <family val="2"/>
      </rPr>
      <t>BDI:</t>
    </r>
  </si>
  <si>
    <t>Abrigo de Materiais (3x3)</t>
  </si>
  <si>
    <t>Maderite 1,20x2,10</t>
  </si>
  <si>
    <t>Telha 1,83x6mm</t>
  </si>
  <si>
    <t>Areia</t>
  </si>
  <si>
    <t>Cimento</t>
  </si>
  <si>
    <t>Piso de Concreto + Malha: esp=7cm</t>
  </si>
  <si>
    <t>Brita</t>
  </si>
  <si>
    <t>Pedrisco</t>
  </si>
  <si>
    <t>260m² x  7cm=18,20m³</t>
  </si>
  <si>
    <t>Paredes de Bloco (m²)</t>
  </si>
  <si>
    <t>Bloco Estrutural</t>
  </si>
  <si>
    <t>Argamassa Assent</t>
  </si>
  <si>
    <t>Graute</t>
  </si>
  <si>
    <t>Piso de Concreto Calçadas - e=7cm</t>
  </si>
  <si>
    <t>Brita Nivelamento</t>
  </si>
  <si>
    <t>208,10ml x 7cm =14,56m³</t>
  </si>
  <si>
    <t>Revestimento Cerâmico</t>
  </si>
  <si>
    <t>465 m²</t>
  </si>
  <si>
    <t>Piso Cerâmico</t>
  </si>
  <si>
    <t>Argamassa</t>
  </si>
  <si>
    <t>Rejunte</t>
  </si>
  <si>
    <t>Espaçador</t>
  </si>
  <si>
    <t>Parede de Alvenaria 14x19x24</t>
  </si>
  <si>
    <t>Tijolo Cunha Porã</t>
  </si>
  <si>
    <t>20 Tijolos Por Metro - 450 M²</t>
  </si>
  <si>
    <t>Granitos</t>
  </si>
  <si>
    <t>Preto - R$ 400,00 o m</t>
  </si>
  <si>
    <t>Verde - R$ 300,00</t>
  </si>
  <si>
    <t>Cinza - R$ 200,00</t>
  </si>
  <si>
    <t xml:space="preserve">Orçamento de Chapisco/ Reboco e </t>
  </si>
  <si>
    <t>Massa Fina, CONFORME ORÇAMENTO</t>
  </si>
  <si>
    <t>DA LEONDINA</t>
  </si>
  <si>
    <t>WILLIAM PIROCA</t>
  </si>
  <si>
    <t>117501-5</t>
  </si>
  <si>
    <t>SÓCIO ADMINISTRADOR</t>
  </si>
  <si>
    <t>CREA-SC: 117501-5</t>
  </si>
  <si>
    <t>PROPONENTE: W PIROCA ENGENHARIA E CONSTRUÇÕES LTDA CNPJ: 32.046.973/0001-58</t>
  </si>
  <si>
    <t>PLANILHA DE ORÇAMENTO GLOBAL</t>
  </si>
  <si>
    <t>BARRA BONITA (SC)</t>
  </si>
  <si>
    <t>ADEQUAÇÕES COMUNIDADE POMBA BRANCA - REV 03</t>
  </si>
  <si>
    <t>SERVIÇOS PRELIMINARES</t>
  </si>
  <si>
    <t>Placa Obra Pintada e Fixada em Estrutura de Madeira</t>
  </si>
  <si>
    <t>1.1</t>
  </si>
  <si>
    <t>ESTRUTURA DE CONCRETO</t>
  </si>
  <si>
    <t>2.1</t>
  </si>
  <si>
    <t>Concreto Armado em estrutura - 25 Mpa (Sapatas, Vigas, Pilares, Vergas e Contravergas e Laje Churrasqueira)</t>
  </si>
  <si>
    <t>m³</t>
  </si>
  <si>
    <t>PAREDES E REVESTIMENTOS</t>
  </si>
  <si>
    <t>Alvenaria Tijolos 6 Furos 15 Cm</t>
  </si>
  <si>
    <t>m²</t>
  </si>
  <si>
    <t>3.1</t>
  </si>
  <si>
    <t>3.2</t>
  </si>
  <si>
    <t>3.3</t>
  </si>
  <si>
    <t>3.4</t>
  </si>
  <si>
    <t>3.5</t>
  </si>
  <si>
    <t>Chapisco P/ Reboco</t>
  </si>
  <si>
    <t>Massa Única 20mm - Argamassa Regular ca-ar 1:5 +20%ci (Int. e Ext.)</t>
  </si>
  <si>
    <t>Revestimento cerâmico para paredes internas com placas tipo esmaltada extra de dimensões mínimas de 30x30cm aplicadas em ambientes de área maior que 5,0m² na altura inteira das paredes da cozinha/sala de carne e banheiros.</t>
  </si>
  <si>
    <t>Pintura Acrílica - 2 demãos - Interna e Externa Total</t>
  </si>
  <si>
    <t>PISOS E PAVIMENTAÇÕES</t>
  </si>
  <si>
    <t>Contrapiso de Concreto magro 10cm impermeabli./ (1:3:6)</t>
  </si>
  <si>
    <t>Revestimento cerâmico para pisos com placas tipo esmaltada extra de dimensões mínimas de 35x35cm aplicadas em ambientes de área maior que 5,0m² para cozinha</t>
  </si>
  <si>
    <t>4.1</t>
  </si>
  <si>
    <t>4.2</t>
  </si>
  <si>
    <t>5.1</t>
  </si>
  <si>
    <t>5.2</t>
  </si>
  <si>
    <t>5.3</t>
  </si>
  <si>
    <t>5.4</t>
  </si>
  <si>
    <t>Cobertura com telha fibrocimento 6mm, incluso madeiramento</t>
  </si>
  <si>
    <t>Calha Chapa Galvanizada Colocada, incluindo tubulação de descida</t>
  </si>
  <si>
    <t>m</t>
  </si>
  <si>
    <t>Rufos Metálicos Colocados</t>
  </si>
  <si>
    <t>Forro em Réguas de PVC Frisado, inclusive estrutura de madeira para a fixação, e proteção metálica na churrasqueira (Churrasqueira/casa de carnes/cozinha/BWC/Salão Parcial)</t>
  </si>
  <si>
    <t>ESQUADRIAS</t>
  </si>
  <si>
    <t>Janela de Alumínio Tipo Guilhotina, de abrir, incluso ferragens e tela de proteção contra insetos</t>
  </si>
  <si>
    <t>6.1</t>
  </si>
  <si>
    <t>6.2</t>
  </si>
  <si>
    <t>6.3</t>
  </si>
  <si>
    <t>6.4</t>
  </si>
  <si>
    <t>6.5</t>
  </si>
  <si>
    <t>6.6</t>
  </si>
  <si>
    <t>Janela em vidro temperado incolor, espessura 8mm, fornecimento e instalação, inclusive massa para vedação (Banheiros prever adesivo jatiado)</t>
  </si>
  <si>
    <t>Ferragens para porta/janela vidro temperado</t>
  </si>
  <si>
    <t>Recolocação de Portas de vidro temperado até 1,00x2,10</t>
  </si>
  <si>
    <t>und</t>
  </si>
  <si>
    <t>Porta em Alumínio de abrir tipo veneziana com guarnição, fixação com parafusos - Fornecimento e Instalação</t>
  </si>
  <si>
    <t>Passa Prato e balcão em granito polido cinza (40cm)</t>
  </si>
  <si>
    <t>INSTALAÇÕES ELÉTRICAS</t>
  </si>
  <si>
    <t>7.1</t>
  </si>
  <si>
    <t>Ponto de Iluminação incluindo interruptor simples, caixa elétrica, eletroduto, cabo, rasgo, quebra e chumbamento (Excluindo luminária e Lâmpada)</t>
  </si>
  <si>
    <t>7.2</t>
  </si>
  <si>
    <t>7.3</t>
  </si>
  <si>
    <t>Ponto de Tomada Incluindo tomada 10A/250V, caixa elétrica, eletroduto, cabo, rasgo, quebra e chumbamento.</t>
  </si>
  <si>
    <t>Luminária tipo paflon, de sobrepor, com lâmpada LED 10W - Fornecimento e Instalação</t>
  </si>
  <si>
    <t>INSTALAÇÕES HIDROSSANITÁRIAS</t>
  </si>
  <si>
    <t>8.1</t>
  </si>
  <si>
    <t>Ponto de Consumo terminal de água fria com tubulação de PVC, DN 25mm, instalado em ramal de água, inclusos rasgo e chumbamento em alvenaria</t>
  </si>
  <si>
    <t>8.2</t>
  </si>
  <si>
    <t>8.3</t>
  </si>
  <si>
    <t>8.4</t>
  </si>
  <si>
    <t>8.5</t>
  </si>
  <si>
    <t>8.6</t>
  </si>
  <si>
    <t>8.7</t>
  </si>
  <si>
    <t>8.8</t>
  </si>
  <si>
    <t>Ponto de Esgoto 100mm Vaso Sanitário</t>
  </si>
  <si>
    <t>Ponto de Esgoto 50mm Lavatórios</t>
  </si>
  <si>
    <t>Ponto de Esgoto 75mm (Cozinha e Sala de Carne)</t>
  </si>
  <si>
    <t>Ponto de Ventilação 50mm com 1 Saída</t>
  </si>
  <si>
    <t>Vaso Sanitário Sifonado com caixa acoplada louça branca - Fornecimento e Instalação</t>
  </si>
  <si>
    <t>Mictório Sifonado de Louça Branca com pertences, com registro de pressão 1/2" com canopla cromada acabamento simples e conjunto para fixação - Fornecimento e Instalação</t>
  </si>
  <si>
    <t>8.9</t>
  </si>
  <si>
    <t>8.10</t>
  </si>
  <si>
    <t>8.11</t>
  </si>
  <si>
    <t>8.12</t>
  </si>
  <si>
    <t>Lavatório Louça Branca Suspenso, 29,5x39cm ou equivalente, padrão popular - Fornecimento e instalação</t>
  </si>
  <si>
    <t>Caixa de Gordura simples em concreto pré moldado DN 40cm com tampa - Fornecimento e Instalação</t>
  </si>
  <si>
    <t>Caixa de Inspeção em concreto pré moldado DN 60cm com tampa, h=60cm - Fornecimento e Instalação</t>
  </si>
  <si>
    <t xml:space="preserve">Filtro Anaeróbio </t>
  </si>
  <si>
    <t xml:space="preserve">Fossa Séptica </t>
  </si>
  <si>
    <t>8.13</t>
  </si>
  <si>
    <t>Sumidouro</t>
  </si>
  <si>
    <t>INSTALAÇÕES PPCI</t>
  </si>
  <si>
    <t>Extintor de PQS 4Kg - Incluindo Sinalização (Placa e Pintura) - Fornecimento e Instalação</t>
  </si>
  <si>
    <t>Bloco Autonomo c/ bateria p/ iluminação de emergência c/ 2 faróis de 55w - Mín 2horas de autonomia</t>
  </si>
  <si>
    <t>9.1</t>
  </si>
  <si>
    <t>Placa de Sinalização Acrílico 16x25cm</t>
  </si>
  <si>
    <t>Abrigo Completo P/ 2 cilindro de gás 13kg C/ Botijão e Sinalização</t>
  </si>
  <si>
    <t>COBERTURAS E FORROS</t>
  </si>
  <si>
    <t>VALOR TOTAL SEM BDI</t>
  </si>
  <si>
    <t>BDI</t>
  </si>
  <si>
    <t>VALOR TOTAL COM BDI</t>
  </si>
  <si>
    <t>28 DE MAIO DE 2020</t>
  </si>
  <si>
    <t>BARRA BONITA (SC) 28 DE MAIO DE 2020</t>
  </si>
  <si>
    <t>VALOR S/ BDI</t>
  </si>
  <si>
    <t>VALOR COM BDI</t>
  </si>
  <si>
    <t>MUNICÍPIO:</t>
  </si>
  <si>
    <t>PROJETO:</t>
  </si>
  <si>
    <t>ITEM</t>
  </si>
  <si>
    <t>DISCRIMINAÇÃO</t>
  </si>
  <si>
    <t>UNID.</t>
  </si>
  <si>
    <t>QUANT.</t>
  </si>
  <si>
    <t>MURO DO CEMITÉRIO DA LINHA POMBA BRANCA</t>
  </si>
  <si>
    <t>SINAPI</t>
  </si>
  <si>
    <t>Concreto fck 20 MPa, com preparo em betoneira</t>
  </si>
  <si>
    <t>Treliça TG8 6 mts</t>
  </si>
  <si>
    <t>unidade</t>
  </si>
  <si>
    <t>Tela soldada malha 5x10 altura 1,20 m</t>
  </si>
  <si>
    <t>Arame liso galvanizado</t>
  </si>
  <si>
    <t>REF. SINAPI</t>
  </si>
  <si>
    <t>Predreiro para colocação da tela e corte de pilaretes de concreto</t>
  </si>
  <si>
    <t>h</t>
  </si>
  <si>
    <t>Ajudante de pedreiro para colocação da tela e corte de pilaretes de concreto</t>
  </si>
  <si>
    <t>kg</t>
  </si>
  <si>
    <t>CUSTO UNIT SEM BDI MATERIAL</t>
  </si>
  <si>
    <t>CUSTO UNIT SEM BDI MÃO DE OBRA</t>
  </si>
  <si>
    <t>Alvenaria de blocos de concreto com dimensões de 14x19x39cm</t>
  </si>
  <si>
    <t>Execução de vala para escoamento de águas pluviais, com concreto</t>
  </si>
  <si>
    <t>VALOR DO BDI (27,53% - 10% da licitação)</t>
  </si>
  <si>
    <t>Tubo de aço galvanizado com costura, classe média, DN 2", E=3,65mm</t>
  </si>
  <si>
    <t>Tela soldada malha 5x10, altura 1,20m</t>
  </si>
  <si>
    <t>Predreiro para colocação da tela</t>
  </si>
  <si>
    <t>Ajudante de pedreiro para colocação da tela</t>
  </si>
  <si>
    <t>Lastro de material granular com espessura de 5 cm</t>
  </si>
  <si>
    <t>Escavação manual de vala</t>
  </si>
  <si>
    <t xml:space="preserve">VALOR DO BDI </t>
  </si>
  <si>
    <t>JANEIRO DE 2021 NÃO DESONERADA</t>
  </si>
  <si>
    <t>PISO EM FRENTE AO PORTÃO DO BARRACÃO</t>
  </si>
  <si>
    <t>Concreto fck=30MPa preparo em betoneira</t>
  </si>
  <si>
    <t>Tela de aço soldada, CA-60, 4,2mm, 15x15cm</t>
  </si>
  <si>
    <t>Pedreiro para execução de piso</t>
  </si>
  <si>
    <t>servente de pedreiro para execução de piso</t>
  </si>
  <si>
    <t>PLANTIO DE GRAMA</t>
  </si>
  <si>
    <t>Plantio de grama, incluso preparo do solo</t>
  </si>
  <si>
    <t>"PALCO" PARA USO DAS BATEDEIRAS (DIMENSÕES 4*6*0,75M)</t>
  </si>
  <si>
    <t>Alvenaria de vedação blocos ceramicos 9x14x19</t>
  </si>
  <si>
    <t>Chapisco interno</t>
  </si>
  <si>
    <t>Emboço, massa única e=20mm, p/ cerâmica</t>
  </si>
  <si>
    <t>Execução de revestimento cerâmico paredes</t>
  </si>
  <si>
    <t>Execução de revestimento cerâmico piso</t>
  </si>
  <si>
    <t xml:space="preserve">Montagem e desmontagem de forma para pilares </t>
  </si>
  <si>
    <t>Laje pré-moldada piso</t>
  </si>
  <si>
    <t>Armação de pilar estrutura convencional de concreto armado</t>
  </si>
  <si>
    <t>DATA: 29/03/2021</t>
  </si>
  <si>
    <t xml:space="preserve">CERCAMENTO </t>
  </si>
  <si>
    <t>PASSEIO/CALÇADA EM PISO INTERTRAVADO DE CONCRETO</t>
  </si>
  <si>
    <t>Execução de passeio (calçada) em concreto moldado in loco</t>
  </si>
  <si>
    <t>Execução de passeio em piso intertravado (+ alerta)</t>
  </si>
  <si>
    <t>Estrutura pré-moldada para caixa d'água</t>
  </si>
  <si>
    <t>ORÇAMENTO</t>
  </si>
  <si>
    <t>ESTRUTURA PRÉ MOLDADA PARA CAIXA D'ÁGUA, H= 4-5M, PARA CAIXA D'ÁGUA DE 1.000L</t>
  </si>
  <si>
    <t>conj</t>
  </si>
  <si>
    <t>ARTELAJE</t>
  </si>
  <si>
    <t>MÉDIA</t>
  </si>
  <si>
    <t xml:space="preserve">VALOR </t>
  </si>
  <si>
    <t xml:space="preserve">TOTAL </t>
  </si>
  <si>
    <t>Meio-fio de concreto 1m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</si>
</sst>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"/>
    <numFmt numFmtId="165" formatCode="&quot;R$&quot;\ #,##0.00"/>
  </numFmts>
  <fonts count="26">
    <font>
      <sz val="10"/>
      <color rgb="FF000000"/>
      <name val="Times New Roman"/>
      <charset val="204"/>
    </font>
    <font>
      <b/>
      <sz val="8"/>
      <name val="Arial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family val="1"/>
    </font>
    <font>
      <b/>
      <sz val="10"/>
      <color rgb="FF000000"/>
      <name val="ARI New Roman"/>
    </font>
    <font>
      <sz val="10"/>
      <color rgb="FF000000"/>
      <name val="Arial["/>
    </font>
    <font>
      <sz val="10"/>
      <name val="Arial["/>
    </font>
    <font>
      <b/>
      <i/>
      <sz val="10"/>
      <name val="Arial"/>
      <family val="2"/>
    </font>
    <font>
      <sz val="20"/>
      <color rgb="FF000000"/>
      <name val="Times New Roman"/>
      <family val="1"/>
    </font>
    <font>
      <b/>
      <sz val="12"/>
      <color rgb="FF000000"/>
      <name val="Arial"/>
      <family val="2"/>
    </font>
    <font>
      <b/>
      <i/>
      <sz val="12"/>
      <name val="Arial"/>
      <family val="2"/>
    </font>
    <font>
      <b/>
      <i/>
      <sz val="12"/>
      <name val="Arial[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184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0" fillId="2" borderId="1" xfId="0" applyFill="1" applyBorder="1" applyAlignment="1">
      <alignment horizontal="left" wrapText="1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left" vertical="top" shrinkToFit="1"/>
    </xf>
    <xf numFmtId="0" fontId="0" fillId="0" borderId="1" xfId="0" applyFill="1" applyBorder="1" applyAlignment="1">
      <alignment horizontal="left" wrapText="1"/>
    </xf>
    <xf numFmtId="164" fontId="5" fillId="0" borderId="1" xfId="0" applyNumberFormat="1" applyFont="1" applyFill="1" applyBorder="1" applyAlignment="1">
      <alignment horizontal="left" vertical="top" shrinkToFi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right" vertical="top" wrapText="1"/>
    </xf>
    <xf numFmtId="164" fontId="5" fillId="0" borderId="1" xfId="0" applyNumberFormat="1" applyFont="1" applyFill="1" applyBorder="1" applyAlignment="1">
      <alignment horizontal="left" vertical="center" shrinkToFi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left" shrinkToFit="1"/>
    </xf>
    <xf numFmtId="0" fontId="4" fillId="0" borderId="1" xfId="0" applyFont="1" applyFill="1" applyBorder="1" applyAlignment="1">
      <alignment horizontal="right" wrapText="1"/>
    </xf>
    <xf numFmtId="44" fontId="3" fillId="2" borderId="1" xfId="1" applyFont="1" applyFill="1" applyBorder="1" applyAlignment="1">
      <alignment horizontal="center" vertical="top" shrinkToFit="1"/>
    </xf>
    <xf numFmtId="44" fontId="1" fillId="2" borderId="1" xfId="1" applyFont="1" applyFill="1" applyBorder="1" applyAlignment="1">
      <alignment horizontal="left" vertical="top" wrapText="1" indent="1"/>
    </xf>
    <xf numFmtId="44" fontId="0" fillId="0" borderId="1" xfId="1" applyFont="1" applyFill="1" applyBorder="1" applyAlignment="1">
      <alignment horizontal="left" wrapText="1"/>
    </xf>
    <xf numFmtId="44" fontId="0" fillId="2" borderId="1" xfId="1" applyFont="1" applyFill="1" applyBorder="1" applyAlignment="1">
      <alignment horizontal="left" wrapText="1"/>
    </xf>
    <xf numFmtId="44" fontId="4" fillId="0" borderId="1" xfId="1" applyFont="1" applyFill="1" applyBorder="1" applyAlignment="1">
      <alignment horizontal="right" vertical="top" wrapText="1"/>
    </xf>
    <xf numFmtId="44" fontId="2" fillId="2" borderId="1" xfId="1" applyFont="1" applyFill="1" applyBorder="1" applyAlignment="1">
      <alignment horizontal="right" vertical="top" wrapText="1"/>
    </xf>
    <xf numFmtId="44" fontId="4" fillId="0" borderId="1" xfId="1" applyFont="1" applyFill="1" applyBorder="1" applyAlignment="1">
      <alignment horizontal="right" vertical="center" wrapText="1"/>
    </xf>
    <xf numFmtId="44" fontId="4" fillId="0" borderId="1" xfId="1" applyFont="1" applyFill="1" applyBorder="1" applyAlignment="1">
      <alignment horizontal="right" wrapText="1"/>
    </xf>
    <xf numFmtId="44" fontId="0" fillId="0" borderId="0" xfId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2" fontId="5" fillId="0" borderId="0" xfId="0" applyNumberFormat="1" applyFont="1" applyFill="1" applyBorder="1" applyAlignment="1">
      <alignment horizontal="center" vertical="top"/>
    </xf>
    <xf numFmtId="44" fontId="5" fillId="0" borderId="0" xfId="1" applyFont="1" applyFill="1" applyBorder="1" applyAlignment="1">
      <alignment horizontal="left" vertical="top"/>
    </xf>
    <xf numFmtId="44" fontId="5" fillId="0" borderId="0" xfId="0" applyNumberFormat="1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right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wrapText="1"/>
    </xf>
    <xf numFmtId="44" fontId="5" fillId="0" borderId="1" xfId="1" applyFont="1" applyFill="1" applyBorder="1" applyAlignment="1">
      <alignment horizontal="center" wrapText="1"/>
    </xf>
    <xf numFmtId="44" fontId="12" fillId="2" borderId="1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13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44" fontId="2" fillId="2" borderId="1" xfId="1" applyFont="1" applyFill="1" applyBorder="1" applyAlignment="1">
      <alignment horizontal="right" vertical="center" wrapText="1"/>
    </xf>
    <xf numFmtId="1" fontId="5" fillId="3" borderId="1" xfId="0" applyNumberFormat="1" applyFont="1" applyFill="1" applyBorder="1" applyAlignment="1">
      <alignment horizontal="left" vertical="top" shrinkToFit="1"/>
    </xf>
    <xf numFmtId="0" fontId="8" fillId="3" borderId="1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wrapText="1"/>
    </xf>
    <xf numFmtId="44" fontId="0" fillId="3" borderId="1" xfId="1" applyFont="1" applyFill="1" applyBorder="1" applyAlignment="1">
      <alignment horizontal="left" wrapText="1"/>
    </xf>
    <xf numFmtId="1" fontId="6" fillId="3" borderId="1" xfId="0" applyNumberFormat="1" applyFont="1" applyFill="1" applyBorder="1" applyAlignment="1">
      <alignment horizontal="left" vertical="top" shrinkToFit="1"/>
    </xf>
    <xf numFmtId="44" fontId="16" fillId="3" borderId="1" xfId="1" applyFont="1" applyFill="1" applyBorder="1" applyAlignment="1">
      <alignment horizontal="left" wrapText="1"/>
    </xf>
    <xf numFmtId="44" fontId="9" fillId="3" borderId="1" xfId="1" applyFont="1" applyFill="1" applyBorder="1" applyAlignment="1">
      <alignment horizontal="right" vertical="top" wrapText="1"/>
    </xf>
    <xf numFmtId="44" fontId="6" fillId="3" borderId="1" xfId="1" applyFont="1" applyFill="1" applyBorder="1" applyAlignment="1">
      <alignment horizontal="left" wrapText="1"/>
    </xf>
    <xf numFmtId="44" fontId="8" fillId="3" borderId="1" xfId="1" applyFont="1" applyFill="1" applyBorder="1" applyAlignment="1">
      <alignment horizontal="right" vertical="top" wrapText="1"/>
    </xf>
    <xf numFmtId="0" fontId="16" fillId="3" borderId="1" xfId="0" applyFont="1" applyFill="1" applyBorder="1" applyAlignment="1">
      <alignment horizontal="left" wrapText="1"/>
    </xf>
    <xf numFmtId="1" fontId="6" fillId="3" borderId="11" xfId="0" applyNumberFormat="1" applyFont="1" applyFill="1" applyBorder="1" applyAlignment="1">
      <alignment horizontal="left" vertical="center" shrinkToFit="1"/>
    </xf>
    <xf numFmtId="0" fontId="8" fillId="3" borderId="11" xfId="0" applyFont="1" applyFill="1" applyBorder="1" applyAlignment="1">
      <alignment horizontal="left" vertical="top" wrapText="1"/>
    </xf>
    <xf numFmtId="0" fontId="16" fillId="3" borderId="1" xfId="0" applyFont="1" applyFill="1" applyBorder="1" applyAlignment="1">
      <alignment horizontal="left" vertical="center" wrapText="1"/>
    </xf>
    <xf numFmtId="44" fontId="16" fillId="3" borderId="1" xfId="1" applyFont="1" applyFill="1" applyBorder="1" applyAlignment="1">
      <alignment horizontal="left" vertical="center" wrapText="1"/>
    </xf>
    <xf numFmtId="44" fontId="0" fillId="2" borderId="10" xfId="1" applyFont="1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0" borderId="5" xfId="0" applyFill="1" applyBorder="1" applyAlignment="1">
      <alignment horizontal="left" wrapText="1"/>
    </xf>
    <xf numFmtId="44" fontId="0" fillId="0" borderId="6" xfId="1" applyFont="1" applyFill="1" applyBorder="1" applyAlignment="1">
      <alignment horizontal="left" wrapText="1"/>
    </xf>
    <xf numFmtId="44" fontId="9" fillId="2" borderId="13" xfId="1" applyFont="1" applyFill="1" applyBorder="1" applyAlignment="1">
      <alignment horizontal="right" vertical="top" wrapText="1"/>
    </xf>
    <xf numFmtId="10" fontId="9" fillId="2" borderId="13" xfId="1" applyNumberFormat="1" applyFont="1" applyFill="1" applyBorder="1" applyAlignment="1">
      <alignment horizontal="right" vertical="top" wrapText="1"/>
    </xf>
    <xf numFmtId="10" fontId="1" fillId="0" borderId="1" xfId="0" applyNumberFormat="1" applyFont="1" applyFill="1" applyBorder="1" applyAlignment="1">
      <alignment horizontal="left" vertical="top" wrapText="1"/>
    </xf>
    <xf numFmtId="44" fontId="10" fillId="2" borderId="1" xfId="1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3" fillId="0" borderId="0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left" vertical="center" shrinkToFit="1"/>
    </xf>
    <xf numFmtId="2" fontId="13" fillId="0" borderId="1" xfId="0" applyNumberFormat="1" applyFont="1" applyFill="1" applyBorder="1" applyAlignment="1">
      <alignment horizontal="center" vertical="center" wrapText="1"/>
    </xf>
    <xf numFmtId="44" fontId="8" fillId="2" borderId="13" xfId="1" applyFont="1" applyFill="1" applyBorder="1" applyAlignment="1">
      <alignment horizontal="center" vertical="center" wrapText="1"/>
    </xf>
    <xf numFmtId="44" fontId="13" fillId="0" borderId="1" xfId="1" applyFont="1" applyFill="1" applyBorder="1" applyAlignment="1">
      <alignment horizontal="center" vertical="center" wrapText="1"/>
    </xf>
    <xf numFmtId="10" fontId="13" fillId="0" borderId="1" xfId="1" applyNumberFormat="1" applyFont="1" applyFill="1" applyBorder="1" applyAlignment="1">
      <alignment horizontal="center" vertical="center" wrapText="1"/>
    </xf>
    <xf numFmtId="44" fontId="13" fillId="2" borderId="13" xfId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left" shrinkToFit="1"/>
    </xf>
    <xf numFmtId="0" fontId="13" fillId="0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center" wrapText="1"/>
    </xf>
    <xf numFmtId="2" fontId="13" fillId="0" borderId="10" xfId="0" applyNumberFormat="1" applyFont="1" applyFill="1" applyBorder="1" applyAlignment="1">
      <alignment horizontal="center" wrapText="1"/>
    </xf>
    <xf numFmtId="44" fontId="13" fillId="0" borderId="10" xfId="1" applyFont="1" applyFill="1" applyBorder="1" applyAlignment="1">
      <alignment horizontal="center" wrapText="1"/>
    </xf>
    <xf numFmtId="10" fontId="13" fillId="0" borderId="10" xfId="1" applyNumberFormat="1" applyFont="1" applyFill="1" applyBorder="1" applyAlignment="1">
      <alignment horizontal="center" vertical="top" wrapText="1"/>
    </xf>
    <xf numFmtId="0" fontId="19" fillId="0" borderId="13" xfId="0" applyFont="1" applyFill="1" applyBorder="1" applyAlignment="1">
      <alignment horizontal="left" vertical="top"/>
    </xf>
    <xf numFmtId="0" fontId="19" fillId="0" borderId="13" xfId="0" applyFont="1" applyFill="1" applyBorder="1" applyAlignment="1">
      <alignment horizontal="center" vertical="top"/>
    </xf>
    <xf numFmtId="44" fontId="19" fillId="0" borderId="13" xfId="1" applyFont="1" applyFill="1" applyBorder="1" applyAlignment="1">
      <alignment horizontal="center" vertical="top"/>
    </xf>
    <xf numFmtId="10" fontId="20" fillId="0" borderId="13" xfId="1" applyNumberFormat="1" applyFont="1" applyFill="1" applyBorder="1" applyAlignment="1">
      <alignment horizontal="center" vertical="top" wrapText="1"/>
    </xf>
    <xf numFmtId="44" fontId="20" fillId="2" borderId="13" xfId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top"/>
    </xf>
    <xf numFmtId="44" fontId="5" fillId="0" borderId="13" xfId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top"/>
    </xf>
    <xf numFmtId="44" fontId="5" fillId="0" borderId="13" xfId="1" applyFont="1" applyFill="1" applyBorder="1" applyAlignment="1">
      <alignment horizontal="left" vertical="top"/>
    </xf>
    <xf numFmtId="0" fontId="18" fillId="0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left" vertical="center" wrapText="1"/>
    </xf>
    <xf numFmtId="44" fontId="21" fillId="4" borderId="15" xfId="0" applyNumberFormat="1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left" vertical="center" wrapText="1"/>
    </xf>
    <xf numFmtId="44" fontId="8" fillId="2" borderId="11" xfId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/>
    </xf>
    <xf numFmtId="44" fontId="5" fillId="0" borderId="13" xfId="1" applyFont="1" applyFill="1" applyBorder="1" applyAlignment="1">
      <alignment horizontal="left" vertical="center"/>
    </xf>
    <xf numFmtId="10" fontId="20" fillId="0" borderId="13" xfId="1" applyNumberFormat="1" applyFont="1" applyFill="1" applyBorder="1" applyAlignment="1">
      <alignment horizontal="center" vertical="center" wrapText="1"/>
    </xf>
    <xf numFmtId="44" fontId="0" fillId="0" borderId="13" xfId="1" applyFont="1" applyFill="1" applyBorder="1" applyAlignment="1">
      <alignment horizontal="left" vertical="top"/>
    </xf>
    <xf numFmtId="165" fontId="13" fillId="0" borderId="1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wrapText="1"/>
    </xf>
    <xf numFmtId="165" fontId="5" fillId="0" borderId="13" xfId="1" applyNumberFormat="1" applyFont="1" applyFill="1" applyBorder="1" applyAlignment="1">
      <alignment horizontal="center" vertical="top"/>
    </xf>
    <xf numFmtId="165" fontId="5" fillId="0" borderId="13" xfId="0" applyNumberFormat="1" applyFont="1" applyFill="1" applyBorder="1" applyAlignment="1">
      <alignment horizontal="center" vertical="center"/>
    </xf>
    <xf numFmtId="44" fontId="0" fillId="0" borderId="13" xfId="1" applyFont="1" applyFill="1" applyBorder="1" applyAlignment="1">
      <alignment horizontal="center" vertical="top"/>
    </xf>
    <xf numFmtId="44" fontId="5" fillId="0" borderId="13" xfId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left" vertical="top"/>
    </xf>
    <xf numFmtId="14" fontId="15" fillId="0" borderId="0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center" vertical="center"/>
    </xf>
    <xf numFmtId="165" fontId="19" fillId="0" borderId="13" xfId="1" applyNumberFormat="1" applyFont="1" applyFill="1" applyBorder="1" applyAlignment="1">
      <alignment horizontal="center" vertical="center"/>
    </xf>
    <xf numFmtId="2" fontId="19" fillId="0" borderId="1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 shrinkToFit="1"/>
    </xf>
    <xf numFmtId="0" fontId="5" fillId="0" borderId="6" xfId="0" applyNumberFormat="1" applyFont="1" applyFill="1" applyBorder="1" applyAlignment="1">
      <alignment horizontal="center" shrinkToFit="1"/>
    </xf>
    <xf numFmtId="165" fontId="5" fillId="0" borderId="13" xfId="0" applyNumberFormat="1" applyFont="1" applyFill="1" applyBorder="1" applyAlignment="1">
      <alignment horizontal="center" vertical="top"/>
    </xf>
    <xf numFmtId="44" fontId="21" fillId="0" borderId="0" xfId="0" applyNumberFormat="1" applyFont="1" applyFill="1" applyBorder="1" applyAlignment="1">
      <alignment vertical="top" wrapText="1"/>
    </xf>
    <xf numFmtId="2" fontId="13" fillId="6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4" fontId="13" fillId="0" borderId="0" xfId="1" applyFont="1" applyFill="1" applyBorder="1" applyAlignment="1">
      <alignment horizontal="center" vertical="center" wrapText="1"/>
    </xf>
    <xf numFmtId="10" fontId="13" fillId="0" borderId="0" xfId="1" applyNumberFormat="1" applyFont="1" applyFill="1" applyBorder="1" applyAlignment="1">
      <alignment horizontal="center" vertical="center" wrapText="1"/>
    </xf>
    <xf numFmtId="44" fontId="5" fillId="0" borderId="0" xfId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165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4" fontId="0" fillId="0" borderId="0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165" fontId="5" fillId="0" borderId="0" xfId="0" applyNumberFormat="1" applyFont="1" applyFill="1" applyBorder="1" applyAlignment="1">
      <alignment horizontal="center" vertical="center"/>
    </xf>
    <xf numFmtId="44" fontId="20" fillId="0" borderId="0" xfId="1" applyFont="1" applyFill="1" applyBorder="1" applyAlignment="1">
      <alignment horizontal="center" vertical="center" wrapText="1"/>
    </xf>
    <xf numFmtId="44" fontId="23" fillId="0" borderId="0" xfId="1" applyFont="1" applyFill="1" applyBorder="1" applyAlignment="1">
      <alignment horizontal="left" vertical="top"/>
    </xf>
    <xf numFmtId="44" fontId="24" fillId="0" borderId="0" xfId="0" applyNumberFormat="1" applyFont="1" applyFill="1" applyBorder="1" applyAlignment="1">
      <alignment vertical="top" wrapText="1"/>
    </xf>
    <xf numFmtId="0" fontId="13" fillId="0" borderId="13" xfId="0" applyFont="1" applyFill="1" applyBorder="1" applyAlignment="1">
      <alignment horizontal="left" vertical="top" wrapText="1"/>
    </xf>
    <xf numFmtId="0" fontId="5" fillId="0" borderId="6" xfId="0" applyNumberFormat="1" applyFont="1" applyFill="1" applyBorder="1" applyAlignment="1">
      <alignment horizontal="center" vertical="center" shrinkToFit="1"/>
    </xf>
    <xf numFmtId="2" fontId="13" fillId="6" borderId="10" xfId="0" applyNumberFormat="1" applyFont="1" applyFill="1" applyBorder="1" applyAlignment="1">
      <alignment horizontal="center" vertical="center" wrapText="1"/>
    </xf>
    <xf numFmtId="165" fontId="13" fillId="0" borderId="10" xfId="0" applyNumberFormat="1" applyFont="1" applyFill="1" applyBorder="1" applyAlignment="1">
      <alignment horizontal="center" vertical="center" wrapText="1"/>
    </xf>
    <xf numFmtId="44" fontId="13" fillId="0" borderId="10" xfId="1" applyFont="1" applyFill="1" applyBorder="1" applyAlignment="1">
      <alignment horizontal="center" vertical="center" wrapText="1"/>
    </xf>
    <xf numFmtId="44" fontId="13" fillId="0" borderId="14" xfId="1" applyFont="1" applyFill="1" applyBorder="1" applyAlignment="1">
      <alignment horizontal="center" vertical="center" wrapText="1"/>
    </xf>
    <xf numFmtId="165" fontId="13" fillId="0" borderId="13" xfId="0" applyNumberFormat="1" applyFont="1" applyFill="1" applyBorder="1" applyAlignment="1">
      <alignment horizontal="center" vertical="center" wrapText="1"/>
    </xf>
    <xf numFmtId="44" fontId="13" fillId="0" borderId="13" xfId="1" applyFont="1" applyFill="1" applyBorder="1" applyAlignment="1">
      <alignment horizontal="center" vertical="center" wrapText="1"/>
    </xf>
    <xf numFmtId="10" fontId="13" fillId="0" borderId="13" xfId="1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13" fillId="0" borderId="10" xfId="1" applyNumberFormat="1" applyFont="1" applyFill="1" applyBorder="1" applyAlignment="1">
      <alignment horizontal="center" vertical="center" wrapText="1"/>
    </xf>
    <xf numFmtId="10" fontId="24" fillId="0" borderId="0" xfId="1" applyNumberFormat="1" applyFont="1" applyFill="1" applyBorder="1" applyAlignment="1">
      <alignment horizontal="center" vertical="center" wrapText="1"/>
    </xf>
    <xf numFmtId="44" fontId="25" fillId="0" borderId="0" xfId="1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left" vertical="center" wrapText="1"/>
    </xf>
    <xf numFmtId="44" fontId="8" fillId="2" borderId="20" xfId="1" applyFont="1" applyFill="1" applyBorder="1" applyAlignment="1">
      <alignment horizontal="center" vertical="center" wrapText="1"/>
    </xf>
    <xf numFmtId="44" fontId="8" fillId="2" borderId="14" xfId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wrapText="1"/>
    </xf>
    <xf numFmtId="2" fontId="13" fillId="6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righ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6" fillId="5" borderId="13" xfId="0" applyFont="1" applyFill="1" applyBorder="1" applyAlignment="1">
      <alignment horizontal="center" vertical="top"/>
    </xf>
    <xf numFmtId="17" fontId="5" fillId="0" borderId="13" xfId="0" applyNumberFormat="1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 wrapText="1"/>
    </xf>
    <xf numFmtId="0" fontId="8" fillId="2" borderId="13" xfId="0" applyFont="1" applyFill="1" applyBorder="1" applyAlignment="1">
      <alignment horizontal="center" vertical="top" wrapText="1"/>
    </xf>
    <xf numFmtId="0" fontId="13" fillId="0" borderId="16" xfId="0" applyFont="1" applyFill="1" applyBorder="1" applyAlignment="1">
      <alignment horizontal="left" vertical="top" wrapText="1"/>
    </xf>
    <xf numFmtId="0" fontId="13" fillId="0" borderId="17" xfId="0" applyFont="1" applyFill="1" applyBorder="1" applyAlignment="1">
      <alignment horizontal="left" vertical="top" wrapText="1"/>
    </xf>
    <xf numFmtId="0" fontId="13" fillId="0" borderId="18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left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628650</xdr:colOff>
      <xdr:row>0</xdr:row>
      <xdr:rowOff>66675</xdr:rowOff>
    </xdr:from>
    <xdr:to>
      <xdr:col>1</xdr:col>
      <xdr:colOff>1990725</xdr:colOff>
      <xdr:row>0</xdr:row>
      <xdr:rowOff>981075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4450" y="66675"/>
          <a:ext cx="1362075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F46"/>
  <sheetViews>
    <sheetView workbookViewId="0">
      <selection activeCell="A38" sqref="A38"/>
    </sheetView>
  </sheetViews>
  <sheetFormatPr defaultRowHeight="12.75"/>
  <cols>
    <col min="1" max="1" width="37.6640625" style="24" bestFit="1" customWidth="1"/>
    <col min="2" max="2" width="22.33203125" style="24" customWidth="1"/>
    <col min="3" max="3" width="11.83203125" style="25" customWidth="1"/>
    <col min="4" max="4" width="14.33203125" style="26" customWidth="1"/>
    <col min="5" max="5" width="14.33203125" style="26" bestFit="1" customWidth="1"/>
    <col min="6" max="6" width="15.5" style="24" bestFit="1" customWidth="1"/>
    <col min="7" max="16384" width="9.33203125" style="24"/>
  </cols>
  <sheetData>
    <row r="4" spans="1:6">
      <c r="A4" s="24" t="s">
        <v>12</v>
      </c>
      <c r="B4" s="24" t="s">
        <v>13</v>
      </c>
      <c r="C4" s="25">
        <v>12</v>
      </c>
      <c r="D4" s="26">
        <v>45</v>
      </c>
      <c r="E4" s="26">
        <f>D4*C4</f>
        <v>540</v>
      </c>
    </row>
    <row r="5" spans="1:6">
      <c r="B5" s="24" t="s">
        <v>14</v>
      </c>
      <c r="C5" s="25">
        <v>8</v>
      </c>
      <c r="D5" s="26">
        <v>30</v>
      </c>
      <c r="E5" s="26">
        <f t="shared" ref="E5:E46" si="0">D5*C5</f>
        <v>240</v>
      </c>
    </row>
    <row r="6" spans="1:6">
      <c r="B6" s="24" t="s">
        <v>15</v>
      </c>
      <c r="C6" s="25">
        <v>0.5</v>
      </c>
      <c r="D6" s="26">
        <v>120</v>
      </c>
      <c r="E6" s="26">
        <f t="shared" si="0"/>
        <v>60</v>
      </c>
    </row>
    <row r="7" spans="1:6">
      <c r="B7" s="24" t="s">
        <v>16</v>
      </c>
      <c r="C7" s="25">
        <v>4</v>
      </c>
      <c r="D7" s="26">
        <v>22</v>
      </c>
      <c r="E7" s="26">
        <f t="shared" si="0"/>
        <v>88</v>
      </c>
    </row>
    <row r="8" spans="1:6">
      <c r="F8" s="27">
        <f>SUM(E4:E7)</f>
        <v>928</v>
      </c>
    </row>
    <row r="9" spans="1:6">
      <c r="A9" s="24" t="s">
        <v>17</v>
      </c>
      <c r="B9" s="24" t="s">
        <v>15</v>
      </c>
      <c r="C9" s="25">
        <v>18</v>
      </c>
      <c r="D9" s="26">
        <v>120</v>
      </c>
      <c r="E9" s="26">
        <f t="shared" si="0"/>
        <v>2160</v>
      </c>
    </row>
    <row r="10" spans="1:6">
      <c r="A10" s="24" t="s">
        <v>20</v>
      </c>
      <c r="B10" s="24" t="s">
        <v>18</v>
      </c>
      <c r="C10" s="25">
        <v>15</v>
      </c>
      <c r="D10" s="26">
        <v>45</v>
      </c>
      <c r="E10" s="26">
        <f t="shared" si="0"/>
        <v>675</v>
      </c>
    </row>
    <row r="11" spans="1:6">
      <c r="B11" s="24" t="s">
        <v>16</v>
      </c>
      <c r="C11" s="25">
        <v>80</v>
      </c>
      <c r="D11" s="26">
        <v>22</v>
      </c>
      <c r="E11" s="26">
        <f t="shared" si="0"/>
        <v>1760</v>
      </c>
    </row>
    <row r="12" spans="1:6">
      <c r="B12" s="24" t="s">
        <v>19</v>
      </c>
      <c r="C12" s="25">
        <v>6</v>
      </c>
      <c r="D12" s="26">
        <v>45</v>
      </c>
      <c r="E12" s="26">
        <f t="shared" si="0"/>
        <v>270</v>
      </c>
    </row>
    <row r="13" spans="1:6">
      <c r="F13" s="27">
        <f>SUM(E9:E12)</f>
        <v>4865</v>
      </c>
    </row>
    <row r="14" spans="1:6">
      <c r="E14" s="26">
        <f t="shared" si="0"/>
        <v>0</v>
      </c>
    </row>
    <row r="15" spans="1:6">
      <c r="A15" s="24" t="s">
        <v>21</v>
      </c>
      <c r="B15" s="24" t="s">
        <v>22</v>
      </c>
      <c r="C15" s="25">
        <v>12.5</v>
      </c>
      <c r="D15" s="26">
        <v>2.6</v>
      </c>
      <c r="E15" s="26">
        <f t="shared" si="0"/>
        <v>32.5</v>
      </c>
    </row>
    <row r="16" spans="1:6">
      <c r="B16" s="24" t="s">
        <v>23</v>
      </c>
      <c r="C16" s="25">
        <v>1</v>
      </c>
      <c r="D16" s="26">
        <v>2.5</v>
      </c>
      <c r="E16" s="26">
        <f t="shared" si="0"/>
        <v>2.5</v>
      </c>
    </row>
    <row r="17" spans="1:6">
      <c r="B17" s="24" t="s">
        <v>24</v>
      </c>
      <c r="C17" s="25">
        <v>1</v>
      </c>
      <c r="D17" s="26">
        <v>5</v>
      </c>
      <c r="E17" s="26">
        <f t="shared" si="0"/>
        <v>5</v>
      </c>
    </row>
    <row r="18" spans="1:6">
      <c r="F18" s="27">
        <f>SUM(E15:E17)</f>
        <v>40</v>
      </c>
    </row>
    <row r="19" spans="1:6">
      <c r="A19" s="24" t="s">
        <v>25</v>
      </c>
      <c r="B19" s="24" t="s">
        <v>26</v>
      </c>
      <c r="C19" s="25">
        <v>5</v>
      </c>
      <c r="D19" s="26">
        <v>55</v>
      </c>
      <c r="E19" s="26">
        <f t="shared" si="0"/>
        <v>275</v>
      </c>
    </row>
    <row r="20" spans="1:6">
      <c r="A20" s="24" t="s">
        <v>27</v>
      </c>
      <c r="B20" s="24" t="s">
        <v>15</v>
      </c>
      <c r="C20" s="25">
        <v>20</v>
      </c>
      <c r="D20" s="26">
        <v>120</v>
      </c>
      <c r="E20" s="26">
        <f t="shared" si="0"/>
        <v>2400</v>
      </c>
    </row>
    <row r="21" spans="1:6">
      <c r="B21" s="24" t="s">
        <v>18</v>
      </c>
      <c r="C21" s="25">
        <v>12</v>
      </c>
      <c r="D21" s="26">
        <v>55</v>
      </c>
      <c r="E21" s="26">
        <f t="shared" si="0"/>
        <v>660</v>
      </c>
    </row>
    <row r="22" spans="1:6">
      <c r="B22" s="24" t="s">
        <v>16</v>
      </c>
      <c r="C22" s="25">
        <v>60</v>
      </c>
      <c r="D22" s="26">
        <v>22</v>
      </c>
      <c r="E22" s="26">
        <f t="shared" si="0"/>
        <v>1320</v>
      </c>
    </row>
    <row r="23" spans="1:6">
      <c r="F23" s="27">
        <f>SUM(E19:E22)</f>
        <v>4655</v>
      </c>
    </row>
    <row r="24" spans="1:6">
      <c r="A24" s="24" t="s">
        <v>28</v>
      </c>
      <c r="B24" s="24" t="s">
        <v>30</v>
      </c>
      <c r="C24" s="25">
        <v>500</v>
      </c>
      <c r="D24" s="26">
        <v>10</v>
      </c>
      <c r="E24" s="26">
        <f t="shared" si="0"/>
        <v>5000</v>
      </c>
    </row>
    <row r="25" spans="1:6">
      <c r="A25" s="24" t="s">
        <v>29</v>
      </c>
      <c r="B25" s="24" t="s">
        <v>31</v>
      </c>
      <c r="C25" s="25">
        <v>150</v>
      </c>
      <c r="D25" s="26">
        <v>12</v>
      </c>
      <c r="E25" s="26">
        <f t="shared" si="0"/>
        <v>1800</v>
      </c>
    </row>
    <row r="26" spans="1:6">
      <c r="B26" s="24" t="s">
        <v>32</v>
      </c>
      <c r="C26" s="25">
        <v>150</v>
      </c>
      <c r="D26" s="26">
        <v>3</v>
      </c>
      <c r="E26" s="26">
        <f t="shared" si="0"/>
        <v>450</v>
      </c>
    </row>
    <row r="27" spans="1:6">
      <c r="B27" s="24" t="s">
        <v>33</v>
      </c>
      <c r="C27" s="25">
        <v>10</v>
      </c>
      <c r="D27" s="26">
        <v>2</v>
      </c>
      <c r="E27" s="26">
        <f t="shared" si="0"/>
        <v>20</v>
      </c>
    </row>
    <row r="28" spans="1:6">
      <c r="F28" s="27">
        <f>SUM(E24:E27)</f>
        <v>7270</v>
      </c>
    </row>
    <row r="29" spans="1:6">
      <c r="A29" s="24" t="s">
        <v>34</v>
      </c>
      <c r="B29" s="24" t="s">
        <v>35</v>
      </c>
      <c r="C29" s="25">
        <v>9000</v>
      </c>
      <c r="D29" s="26">
        <v>0.95</v>
      </c>
      <c r="E29" s="26">
        <f t="shared" si="0"/>
        <v>8550</v>
      </c>
    </row>
    <row r="30" spans="1:6">
      <c r="A30" s="24" t="s">
        <v>36</v>
      </c>
      <c r="B30" s="24" t="s">
        <v>23</v>
      </c>
      <c r="C30" s="25">
        <v>450</v>
      </c>
      <c r="D30" s="26">
        <v>4.5</v>
      </c>
      <c r="E30" s="26">
        <f t="shared" si="0"/>
        <v>2025</v>
      </c>
    </row>
    <row r="31" spans="1:6">
      <c r="F31" s="27">
        <f>SUM(E29:E30)</f>
        <v>10575</v>
      </c>
    </row>
    <row r="32" spans="1:6">
      <c r="A32" s="24" t="s">
        <v>37</v>
      </c>
      <c r="B32" s="24" t="s">
        <v>38</v>
      </c>
      <c r="E32" s="26">
        <f t="shared" si="0"/>
        <v>0</v>
      </c>
    </row>
    <row r="33" spans="1:5">
      <c r="B33" s="24" t="s">
        <v>39</v>
      </c>
      <c r="E33" s="26">
        <f t="shared" si="0"/>
        <v>0</v>
      </c>
    </row>
    <row r="34" spans="1:5">
      <c r="B34" s="24" t="s">
        <v>40</v>
      </c>
      <c r="E34" s="26">
        <f t="shared" si="0"/>
        <v>0</v>
      </c>
    </row>
    <row r="35" spans="1:5">
      <c r="A35" s="24" t="s">
        <v>41</v>
      </c>
      <c r="E35" s="26">
        <f t="shared" si="0"/>
        <v>0</v>
      </c>
    </row>
    <row r="36" spans="1:5">
      <c r="A36" s="24" t="s">
        <v>42</v>
      </c>
      <c r="E36" s="26">
        <f t="shared" si="0"/>
        <v>0</v>
      </c>
    </row>
    <row r="37" spans="1:5">
      <c r="A37" s="24" t="s">
        <v>43</v>
      </c>
      <c r="E37" s="26">
        <f t="shared" si="0"/>
        <v>0</v>
      </c>
    </row>
    <row r="38" spans="1:5">
      <c r="E38" s="26">
        <f t="shared" si="0"/>
        <v>0</v>
      </c>
    </row>
    <row r="39" spans="1:5">
      <c r="E39" s="26">
        <f t="shared" si="0"/>
        <v>0</v>
      </c>
    </row>
    <row r="40" spans="1:5">
      <c r="E40" s="26">
        <f t="shared" si="0"/>
        <v>0</v>
      </c>
    </row>
    <row r="41" spans="1:5">
      <c r="E41" s="26">
        <f t="shared" si="0"/>
        <v>0</v>
      </c>
    </row>
    <row r="42" spans="1:5">
      <c r="E42" s="26">
        <f t="shared" si="0"/>
        <v>0</v>
      </c>
    </row>
    <row r="43" spans="1:5">
      <c r="E43" s="26">
        <f t="shared" si="0"/>
        <v>0</v>
      </c>
    </row>
    <row r="44" spans="1:5">
      <c r="E44" s="26">
        <f t="shared" si="0"/>
        <v>0</v>
      </c>
    </row>
    <row r="45" spans="1:5">
      <c r="E45" s="26">
        <f t="shared" si="0"/>
        <v>0</v>
      </c>
    </row>
    <row r="46" spans="1:5">
      <c r="E46" s="26">
        <f t="shared" si="0"/>
        <v>0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1"/>
  <sheetViews>
    <sheetView topLeftCell="A46" workbookViewId="0">
      <selection activeCell="B70" sqref="B70:E70"/>
    </sheetView>
  </sheetViews>
  <sheetFormatPr defaultRowHeight="12.75"/>
  <cols>
    <col min="1" max="1" width="11" bestFit="1" customWidth="1"/>
    <col min="2" max="2" width="51.1640625" customWidth="1"/>
    <col min="3" max="3" width="6.83203125" bestFit="1" customWidth="1"/>
    <col min="4" max="4" width="10.83203125" bestFit="1" customWidth="1"/>
    <col min="5" max="5" width="14.5" style="23" bestFit="1" customWidth="1"/>
    <col min="6" max="6" width="16.33203125" style="23" bestFit="1" customWidth="1"/>
    <col min="7" max="7" width="13.5" bestFit="1" customWidth="1"/>
    <col min="8" max="8" width="14.5" bestFit="1" customWidth="1"/>
    <col min="9" max="10" width="13.5" bestFit="1" customWidth="1"/>
  </cols>
  <sheetData>
    <row r="1" spans="1:6" ht="79.5" customHeight="1">
      <c r="A1" s="166"/>
      <c r="B1" s="167"/>
      <c r="C1" s="160" t="s">
        <v>49</v>
      </c>
      <c r="D1" s="161"/>
      <c r="E1" s="161"/>
      <c r="F1" s="162"/>
    </row>
    <row r="2" spans="1:6" ht="34.700000000000003" customHeight="1">
      <c r="A2" s="158" t="s">
        <v>48</v>
      </c>
      <c r="B2" s="159"/>
      <c r="C2" s="163"/>
      <c r="D2" s="164"/>
      <c r="E2" s="164"/>
      <c r="F2" s="165"/>
    </row>
    <row r="3" spans="1:6" ht="12.95" customHeight="1">
      <c r="A3" s="1" t="s">
        <v>0</v>
      </c>
      <c r="B3" s="30" t="s">
        <v>50</v>
      </c>
      <c r="C3" s="2"/>
      <c r="D3" s="168"/>
      <c r="E3" s="169"/>
      <c r="F3" s="15"/>
    </row>
    <row r="4" spans="1:6" ht="26.25" customHeight="1">
      <c r="A4" s="1" t="s">
        <v>1</v>
      </c>
      <c r="B4" s="170" t="s">
        <v>51</v>
      </c>
      <c r="C4" s="171"/>
      <c r="D4" s="171"/>
      <c r="E4" s="171"/>
      <c r="F4" s="172"/>
    </row>
    <row r="5" spans="1:6" ht="12.2" customHeight="1">
      <c r="A5" s="3" t="s">
        <v>2</v>
      </c>
      <c r="B5" s="4" t="s">
        <v>3</v>
      </c>
      <c r="C5" s="4" t="s">
        <v>4</v>
      </c>
      <c r="D5" s="3" t="s">
        <v>5</v>
      </c>
      <c r="E5" s="16" t="s">
        <v>6</v>
      </c>
      <c r="F5" s="65" t="s">
        <v>145</v>
      </c>
    </row>
    <row r="6" spans="1:6" ht="14.25" customHeight="1">
      <c r="A6" s="44">
        <v>1</v>
      </c>
      <c r="B6" s="45" t="s">
        <v>52</v>
      </c>
      <c r="C6" s="46"/>
      <c r="D6" s="46"/>
      <c r="E6" s="47"/>
      <c r="F6" s="51">
        <f>F7</f>
        <v>344.52</v>
      </c>
    </row>
    <row r="7" spans="1:6" ht="25.5">
      <c r="A7" s="7" t="s">
        <v>54</v>
      </c>
      <c r="B7" s="28" t="s">
        <v>53</v>
      </c>
      <c r="C7" s="8" t="s">
        <v>7</v>
      </c>
      <c r="D7" s="31">
        <v>2</v>
      </c>
      <c r="E7" s="19">
        <v>172.26</v>
      </c>
      <c r="F7" s="20">
        <f>E7*D7</f>
        <v>344.52</v>
      </c>
    </row>
    <row r="8" spans="1:6" ht="14.25" customHeight="1">
      <c r="A8" s="48">
        <v>2</v>
      </c>
      <c r="B8" s="45" t="s">
        <v>55</v>
      </c>
      <c r="C8" s="46"/>
      <c r="D8" s="46"/>
      <c r="E8" s="47"/>
      <c r="F8" s="52">
        <f>F9</f>
        <v>18840</v>
      </c>
    </row>
    <row r="9" spans="1:6" ht="38.25">
      <c r="A9" s="10" t="s">
        <v>56</v>
      </c>
      <c r="B9" s="28" t="s">
        <v>57</v>
      </c>
      <c r="C9" s="32" t="s">
        <v>58</v>
      </c>
      <c r="D9" s="12">
        <v>9.42</v>
      </c>
      <c r="E9" s="21">
        <v>2000</v>
      </c>
      <c r="F9" s="43">
        <f t="shared" ref="F9:F55" si="0">E9*D9</f>
        <v>18840</v>
      </c>
    </row>
    <row r="10" spans="1:6" ht="14.25" customHeight="1">
      <c r="A10" s="48">
        <v>3</v>
      </c>
      <c r="B10" s="45" t="s">
        <v>59</v>
      </c>
      <c r="C10" s="53"/>
      <c r="D10" s="53"/>
      <c r="E10" s="49"/>
      <c r="F10" s="50">
        <f>SUM(F11:F15)</f>
        <v>44370.0605</v>
      </c>
    </row>
    <row r="11" spans="1:6">
      <c r="A11" s="13" t="s">
        <v>62</v>
      </c>
      <c r="B11" s="28" t="s">
        <v>60</v>
      </c>
      <c r="C11" s="33" t="s">
        <v>61</v>
      </c>
      <c r="D11" s="14">
        <v>194.36</v>
      </c>
      <c r="E11" s="22">
        <v>57.03</v>
      </c>
      <c r="F11" s="20">
        <f t="shared" si="0"/>
        <v>11084.3508</v>
      </c>
    </row>
    <row r="12" spans="1:6">
      <c r="A12" s="13" t="s">
        <v>63</v>
      </c>
      <c r="B12" s="28" t="s">
        <v>67</v>
      </c>
      <c r="C12" s="33" t="s">
        <v>61</v>
      </c>
      <c r="D12" s="14">
        <v>354.02</v>
      </c>
      <c r="E12" s="22">
        <v>6.61</v>
      </c>
      <c r="F12" s="20">
        <f t="shared" si="0"/>
        <v>2340.0722000000001</v>
      </c>
    </row>
    <row r="13" spans="1:6" ht="25.5">
      <c r="A13" s="13" t="s">
        <v>64</v>
      </c>
      <c r="B13" s="28" t="s">
        <v>68</v>
      </c>
      <c r="C13" s="33" t="s">
        <v>61</v>
      </c>
      <c r="D13" s="14">
        <v>354.02</v>
      </c>
      <c r="E13" s="22">
        <v>33.19</v>
      </c>
      <c r="F13" s="20">
        <f t="shared" si="0"/>
        <v>11749.923799999999</v>
      </c>
    </row>
    <row r="14" spans="1:6" ht="63.75">
      <c r="A14" s="13" t="s">
        <v>65</v>
      </c>
      <c r="B14" s="28" t="s">
        <v>69</v>
      </c>
      <c r="C14" s="11" t="s">
        <v>7</v>
      </c>
      <c r="D14" s="12">
        <v>156.15</v>
      </c>
      <c r="E14" s="21">
        <v>46.17</v>
      </c>
      <c r="F14" s="20">
        <f t="shared" si="0"/>
        <v>7209.4455000000007</v>
      </c>
    </row>
    <row r="15" spans="1:6" ht="25.5">
      <c r="A15" s="13" t="s">
        <v>66</v>
      </c>
      <c r="B15" s="28" t="s">
        <v>70</v>
      </c>
      <c r="C15" s="11" t="s">
        <v>7</v>
      </c>
      <c r="D15" s="12">
        <v>577.92999999999995</v>
      </c>
      <c r="E15" s="21">
        <v>20.74</v>
      </c>
      <c r="F15" s="20">
        <f t="shared" si="0"/>
        <v>11986.268199999999</v>
      </c>
    </row>
    <row r="16" spans="1:6" ht="14.25" customHeight="1">
      <c r="A16" s="48">
        <v>4</v>
      </c>
      <c r="B16" s="45" t="s">
        <v>71</v>
      </c>
      <c r="C16" s="53"/>
      <c r="D16" s="53"/>
      <c r="E16" s="49"/>
      <c r="F16" s="50">
        <f>SUM(F17:F18)</f>
        <v>4322.9603999999999</v>
      </c>
    </row>
    <row r="17" spans="1:7" ht="28.5" customHeight="1">
      <c r="A17" s="10" t="s">
        <v>74</v>
      </c>
      <c r="B17" s="28" t="s">
        <v>72</v>
      </c>
      <c r="C17" s="11" t="s">
        <v>7</v>
      </c>
      <c r="D17" s="12">
        <v>54.01</v>
      </c>
      <c r="E17" s="21">
        <v>46.04</v>
      </c>
      <c r="F17" s="20">
        <f t="shared" si="0"/>
        <v>2486.6203999999998</v>
      </c>
    </row>
    <row r="18" spans="1:7" ht="51">
      <c r="A18" s="10" t="s">
        <v>75</v>
      </c>
      <c r="B18" s="28" t="s">
        <v>73</v>
      </c>
      <c r="C18" s="32" t="s">
        <v>61</v>
      </c>
      <c r="D18" s="12">
        <v>54.01</v>
      </c>
      <c r="E18" s="21">
        <v>34</v>
      </c>
      <c r="F18" s="20">
        <f t="shared" si="0"/>
        <v>1836.34</v>
      </c>
    </row>
    <row r="19" spans="1:7" ht="14.25" customHeight="1">
      <c r="A19" s="48">
        <v>5</v>
      </c>
      <c r="B19" s="45" t="s">
        <v>139</v>
      </c>
      <c r="C19" s="53"/>
      <c r="D19" s="53"/>
      <c r="E19" s="49"/>
      <c r="F19" s="50">
        <f>SUM(F20:F23)</f>
        <v>9158.6631999999991</v>
      </c>
    </row>
    <row r="20" spans="1:7" ht="25.5">
      <c r="A20" s="5" t="s">
        <v>76</v>
      </c>
      <c r="B20" s="39" t="s">
        <v>80</v>
      </c>
      <c r="C20" s="35" t="s">
        <v>61</v>
      </c>
      <c r="D20" s="40">
        <v>80.400000000000006</v>
      </c>
      <c r="E20" s="36">
        <v>45.63</v>
      </c>
      <c r="F20" s="37">
        <f>E20*D20</f>
        <v>3668.6520000000005</v>
      </c>
      <c r="G20" s="38"/>
    </row>
    <row r="21" spans="1:7" ht="14.25" customHeight="1">
      <c r="A21" s="5" t="s">
        <v>77</v>
      </c>
      <c r="B21" s="39" t="s">
        <v>81</v>
      </c>
      <c r="C21" s="35" t="s">
        <v>82</v>
      </c>
      <c r="D21" s="35">
        <v>7.24</v>
      </c>
      <c r="E21" s="36">
        <v>62.23</v>
      </c>
      <c r="F21" s="37">
        <f t="shared" ref="F21:F22" si="1">E21*D21</f>
        <v>450.54519999999997</v>
      </c>
      <c r="G21" s="38"/>
    </row>
    <row r="22" spans="1:7" ht="14.25" customHeight="1">
      <c r="A22" s="5" t="s">
        <v>78</v>
      </c>
      <c r="B22" s="39" t="s">
        <v>83</v>
      </c>
      <c r="C22" s="35" t="s">
        <v>82</v>
      </c>
      <c r="D22" s="35">
        <v>4.2</v>
      </c>
      <c r="E22" s="36">
        <v>48.13</v>
      </c>
      <c r="F22" s="37">
        <f t="shared" si="1"/>
        <v>202.14600000000002</v>
      </c>
      <c r="G22" s="38"/>
    </row>
    <row r="23" spans="1:7" ht="51">
      <c r="A23" s="5" t="s">
        <v>79</v>
      </c>
      <c r="B23" s="28" t="s">
        <v>84</v>
      </c>
      <c r="C23" s="11" t="s">
        <v>7</v>
      </c>
      <c r="D23" s="12">
        <v>134.37</v>
      </c>
      <c r="E23" s="21">
        <v>36</v>
      </c>
      <c r="F23" s="20">
        <f t="shared" si="0"/>
        <v>4837.32</v>
      </c>
    </row>
    <row r="24" spans="1:7">
      <c r="A24" s="54">
        <v>6</v>
      </c>
      <c r="B24" s="55" t="s">
        <v>85</v>
      </c>
      <c r="C24" s="56"/>
      <c r="D24" s="56"/>
      <c r="E24" s="57"/>
      <c r="F24" s="50">
        <f>SUM(F25:F32)</f>
        <v>7871.5306</v>
      </c>
    </row>
    <row r="25" spans="1:7" ht="37.5" customHeight="1">
      <c r="A25" s="10" t="s">
        <v>87</v>
      </c>
      <c r="B25" s="28" t="s">
        <v>86</v>
      </c>
      <c r="C25" s="11" t="s">
        <v>7</v>
      </c>
      <c r="D25" s="12">
        <v>2.4</v>
      </c>
      <c r="E25" s="21">
        <v>392.92</v>
      </c>
      <c r="F25" s="20">
        <f t="shared" si="0"/>
        <v>943.00800000000004</v>
      </c>
    </row>
    <row r="26" spans="1:7" ht="37.5" customHeight="1">
      <c r="A26" s="10" t="s">
        <v>88</v>
      </c>
      <c r="B26" s="28" t="s">
        <v>93</v>
      </c>
      <c r="C26" s="32" t="s">
        <v>61</v>
      </c>
      <c r="D26" s="12">
        <v>7.54</v>
      </c>
      <c r="E26" s="21">
        <v>178.91</v>
      </c>
      <c r="F26" s="20">
        <f t="shared" si="0"/>
        <v>1348.9813999999999</v>
      </c>
    </row>
    <row r="27" spans="1:7">
      <c r="A27" s="10" t="s">
        <v>89</v>
      </c>
      <c r="B27" s="28" t="s">
        <v>94</v>
      </c>
      <c r="C27" s="32" t="s">
        <v>61</v>
      </c>
      <c r="D27" s="41">
        <v>7</v>
      </c>
      <c r="E27" s="21">
        <v>236.79</v>
      </c>
      <c r="F27" s="20">
        <f t="shared" si="0"/>
        <v>1657.53</v>
      </c>
    </row>
    <row r="28" spans="1:7">
      <c r="A28" s="10"/>
      <c r="B28" s="28"/>
      <c r="C28" s="32"/>
      <c r="D28" s="41"/>
      <c r="E28" s="21"/>
      <c r="F28" s="20"/>
    </row>
    <row r="29" spans="1:7">
      <c r="A29" s="10"/>
      <c r="B29" s="28"/>
      <c r="C29" s="32"/>
      <c r="D29" s="41"/>
      <c r="E29" s="21"/>
      <c r="F29" s="20"/>
    </row>
    <row r="30" spans="1:7" ht="12.75" customHeight="1">
      <c r="A30" s="10" t="s">
        <v>90</v>
      </c>
      <c r="B30" s="28" t="s">
        <v>95</v>
      </c>
      <c r="C30" s="32" t="s">
        <v>96</v>
      </c>
      <c r="D30" s="41">
        <v>4</v>
      </c>
      <c r="E30" s="21">
        <v>66.03</v>
      </c>
      <c r="F30" s="20">
        <f t="shared" si="0"/>
        <v>264.12</v>
      </c>
    </row>
    <row r="31" spans="1:7" ht="12.75" customHeight="1">
      <c r="A31" s="10" t="s">
        <v>91</v>
      </c>
      <c r="B31" s="28" t="s">
        <v>97</v>
      </c>
      <c r="C31" s="32" t="s">
        <v>61</v>
      </c>
      <c r="D31" s="12">
        <v>4.4800000000000004</v>
      </c>
      <c r="E31" s="21">
        <v>767.54</v>
      </c>
      <c r="F31" s="20">
        <f t="shared" si="0"/>
        <v>3438.5792000000001</v>
      </c>
    </row>
    <row r="32" spans="1:7" ht="25.5">
      <c r="A32" s="10" t="s">
        <v>92</v>
      </c>
      <c r="B32" s="28" t="s">
        <v>98</v>
      </c>
      <c r="C32" s="34" t="s">
        <v>61</v>
      </c>
      <c r="D32" s="9">
        <v>0.8</v>
      </c>
      <c r="E32" s="19">
        <v>274.14</v>
      </c>
      <c r="F32" s="20">
        <f t="shared" si="0"/>
        <v>219.31200000000001</v>
      </c>
    </row>
    <row r="33" spans="1:6" ht="14.25" customHeight="1">
      <c r="A33" s="48">
        <v>7</v>
      </c>
      <c r="B33" s="45" t="s">
        <v>99</v>
      </c>
      <c r="C33" s="53"/>
      <c r="D33" s="53"/>
      <c r="E33" s="49"/>
      <c r="F33" s="50">
        <f>SUM(F34:F36)</f>
        <v>4288.01</v>
      </c>
    </row>
    <row r="34" spans="1:6" ht="38.25">
      <c r="A34" s="10" t="s">
        <v>100</v>
      </c>
      <c r="B34" s="28" t="s">
        <v>101</v>
      </c>
      <c r="C34" s="32" t="s">
        <v>96</v>
      </c>
      <c r="D34" s="41">
        <v>12</v>
      </c>
      <c r="E34" s="21">
        <v>125.2</v>
      </c>
      <c r="F34" s="43">
        <f t="shared" si="0"/>
        <v>1502.4</v>
      </c>
    </row>
    <row r="35" spans="1:6" ht="28.5" customHeight="1">
      <c r="A35" s="10" t="s">
        <v>102</v>
      </c>
      <c r="B35" s="28" t="s">
        <v>104</v>
      </c>
      <c r="C35" s="32" t="s">
        <v>96</v>
      </c>
      <c r="D35" s="41">
        <v>11</v>
      </c>
      <c r="E35" s="21">
        <v>148.63</v>
      </c>
      <c r="F35" s="20">
        <f t="shared" si="0"/>
        <v>1634.9299999999998</v>
      </c>
    </row>
    <row r="36" spans="1:6" ht="14.25" customHeight="1">
      <c r="A36" s="10" t="s">
        <v>103</v>
      </c>
      <c r="B36" s="28" t="s">
        <v>105</v>
      </c>
      <c r="C36" s="34" t="s">
        <v>96</v>
      </c>
      <c r="D36" s="31">
        <v>12</v>
      </c>
      <c r="E36" s="19">
        <v>95.89</v>
      </c>
      <c r="F36" s="20">
        <f t="shared" si="0"/>
        <v>1150.68</v>
      </c>
    </row>
    <row r="37" spans="1:6" ht="14.25" customHeight="1">
      <c r="A37" s="48">
        <v>8</v>
      </c>
      <c r="B37" s="45" t="s">
        <v>106</v>
      </c>
      <c r="C37" s="53"/>
      <c r="D37" s="53"/>
      <c r="E37" s="49"/>
      <c r="F37" s="50">
        <f>SUM(F38:F50)</f>
        <v>10584.958799999999</v>
      </c>
    </row>
    <row r="38" spans="1:6" ht="51">
      <c r="A38" s="10" t="s">
        <v>107</v>
      </c>
      <c r="B38" s="28" t="s">
        <v>108</v>
      </c>
      <c r="C38" s="32" t="s">
        <v>96</v>
      </c>
      <c r="D38" s="41">
        <v>10</v>
      </c>
      <c r="E38" s="21">
        <v>107.02</v>
      </c>
      <c r="F38" s="43">
        <f t="shared" si="0"/>
        <v>1070.2</v>
      </c>
    </row>
    <row r="39" spans="1:6">
      <c r="A39" s="10" t="s">
        <v>109</v>
      </c>
      <c r="B39" s="28" t="s">
        <v>116</v>
      </c>
      <c r="C39" s="32" t="s">
        <v>96</v>
      </c>
      <c r="D39" s="41">
        <v>4</v>
      </c>
      <c r="E39" s="21">
        <v>60.07</v>
      </c>
      <c r="F39" s="20">
        <f t="shared" si="0"/>
        <v>240.28</v>
      </c>
    </row>
    <row r="40" spans="1:6">
      <c r="A40" s="10" t="s">
        <v>110</v>
      </c>
      <c r="B40" s="28" t="s">
        <v>117</v>
      </c>
      <c r="C40" s="32" t="s">
        <v>96</v>
      </c>
      <c r="D40" s="41">
        <v>4</v>
      </c>
      <c r="E40" s="21">
        <v>46.11</v>
      </c>
      <c r="F40" s="20">
        <f t="shared" si="0"/>
        <v>184.44</v>
      </c>
    </row>
    <row r="41" spans="1:6" ht="14.25" customHeight="1">
      <c r="A41" s="10" t="s">
        <v>111</v>
      </c>
      <c r="B41" s="28" t="s">
        <v>118</v>
      </c>
      <c r="C41" s="34" t="s">
        <v>96</v>
      </c>
      <c r="D41" s="31">
        <v>2</v>
      </c>
      <c r="E41" s="19">
        <v>56.4</v>
      </c>
      <c r="F41" s="20">
        <f t="shared" si="0"/>
        <v>112.8</v>
      </c>
    </row>
    <row r="42" spans="1:6" ht="28.5" customHeight="1">
      <c r="A42" s="10" t="s">
        <v>112</v>
      </c>
      <c r="B42" s="28" t="s">
        <v>119</v>
      </c>
      <c r="C42" s="32" t="s">
        <v>96</v>
      </c>
      <c r="D42" s="41">
        <v>1</v>
      </c>
      <c r="E42" s="21">
        <v>62.43</v>
      </c>
      <c r="F42" s="20">
        <f t="shared" si="0"/>
        <v>62.43</v>
      </c>
    </row>
    <row r="43" spans="1:6" ht="28.5" customHeight="1">
      <c r="A43" s="10" t="s">
        <v>113</v>
      </c>
      <c r="B43" s="28" t="s">
        <v>120</v>
      </c>
      <c r="C43" s="32" t="s">
        <v>96</v>
      </c>
      <c r="D43" s="41">
        <v>3</v>
      </c>
      <c r="E43" s="21">
        <v>328.62</v>
      </c>
      <c r="F43" s="20">
        <f t="shared" si="0"/>
        <v>985.86</v>
      </c>
    </row>
    <row r="44" spans="1:6" ht="51">
      <c r="A44" s="10" t="s">
        <v>114</v>
      </c>
      <c r="B44" s="28" t="s">
        <v>121</v>
      </c>
      <c r="C44" s="32" t="s">
        <v>96</v>
      </c>
      <c r="D44" s="41">
        <v>1</v>
      </c>
      <c r="E44" s="21">
        <v>449.75</v>
      </c>
      <c r="F44" s="20">
        <f t="shared" si="0"/>
        <v>449.75</v>
      </c>
    </row>
    <row r="45" spans="1:6" ht="38.25">
      <c r="A45" s="10" t="s">
        <v>115</v>
      </c>
      <c r="B45" s="28" t="s">
        <v>126</v>
      </c>
      <c r="C45" s="32" t="s">
        <v>96</v>
      </c>
      <c r="D45" s="41">
        <v>4</v>
      </c>
      <c r="E45" s="21">
        <v>95.65</v>
      </c>
      <c r="F45" s="20">
        <f t="shared" si="0"/>
        <v>382.6</v>
      </c>
    </row>
    <row r="46" spans="1:6" ht="38.25">
      <c r="A46" s="10" t="s">
        <v>122</v>
      </c>
      <c r="B46" s="28" t="s">
        <v>127</v>
      </c>
      <c r="C46" s="32" t="s">
        <v>96</v>
      </c>
      <c r="D46" s="41">
        <v>1</v>
      </c>
      <c r="E46" s="21">
        <v>61.6</v>
      </c>
      <c r="F46" s="20">
        <f t="shared" si="0"/>
        <v>61.6</v>
      </c>
    </row>
    <row r="47" spans="1:6" ht="38.25">
      <c r="A47" s="10" t="s">
        <v>123</v>
      </c>
      <c r="B47" s="28" t="s">
        <v>128</v>
      </c>
      <c r="C47" s="32" t="s">
        <v>96</v>
      </c>
      <c r="D47" s="41">
        <v>2</v>
      </c>
      <c r="E47" s="21">
        <v>192.72</v>
      </c>
      <c r="F47" s="20">
        <f t="shared" si="0"/>
        <v>385.44</v>
      </c>
    </row>
    <row r="48" spans="1:6">
      <c r="A48" s="10" t="s">
        <v>124</v>
      </c>
      <c r="B48" s="28" t="s">
        <v>129</v>
      </c>
      <c r="C48" s="32" t="s">
        <v>58</v>
      </c>
      <c r="D48" s="12">
        <v>2.4</v>
      </c>
      <c r="E48" s="21">
        <v>552.01</v>
      </c>
      <c r="F48" s="20">
        <f t="shared" si="0"/>
        <v>1324.8239999999998</v>
      </c>
    </row>
    <row r="49" spans="1:6">
      <c r="A49" s="10" t="s">
        <v>125</v>
      </c>
      <c r="B49" s="42" t="s">
        <v>130</v>
      </c>
      <c r="C49" s="32" t="s">
        <v>58</v>
      </c>
      <c r="D49" s="12">
        <v>3.51</v>
      </c>
      <c r="E49" s="21">
        <v>526.67999999999995</v>
      </c>
      <c r="F49" s="20">
        <f t="shared" ref="F49" si="2">E49*D49</f>
        <v>1848.6467999999998</v>
      </c>
    </row>
    <row r="50" spans="1:6">
      <c r="A50" s="10" t="s">
        <v>131</v>
      </c>
      <c r="B50" s="42" t="s">
        <v>132</v>
      </c>
      <c r="C50" s="32" t="s">
        <v>58</v>
      </c>
      <c r="D50" s="41">
        <v>6.6</v>
      </c>
      <c r="E50" s="21">
        <v>526.67999999999995</v>
      </c>
      <c r="F50" s="20">
        <f t="shared" si="0"/>
        <v>3476.0879999999993</v>
      </c>
    </row>
    <row r="51" spans="1:6" ht="14.25" customHeight="1">
      <c r="A51" s="48">
        <v>9</v>
      </c>
      <c r="B51" s="45" t="s">
        <v>133</v>
      </c>
      <c r="C51" s="53"/>
      <c r="D51" s="53"/>
      <c r="E51" s="49"/>
      <c r="F51" s="50">
        <f>SUM(F52:F55)</f>
        <v>2665.4799999999996</v>
      </c>
    </row>
    <row r="52" spans="1:6" ht="28.5" customHeight="1">
      <c r="A52" s="10" t="s">
        <v>136</v>
      </c>
      <c r="B52" s="28" t="s">
        <v>134</v>
      </c>
      <c r="C52" s="32" t="s">
        <v>96</v>
      </c>
      <c r="D52" s="41">
        <v>2</v>
      </c>
      <c r="E52" s="21">
        <v>104.36</v>
      </c>
      <c r="F52" s="20">
        <f t="shared" si="0"/>
        <v>208.72</v>
      </c>
    </row>
    <row r="53" spans="1:6" ht="38.25">
      <c r="A53" s="10">
        <v>9.1999999999999993</v>
      </c>
      <c r="B53" s="28" t="s">
        <v>135</v>
      </c>
      <c r="C53" s="32" t="s">
        <v>96</v>
      </c>
      <c r="D53" s="41">
        <v>2</v>
      </c>
      <c r="E53" s="21">
        <v>452.09</v>
      </c>
      <c r="F53" s="20">
        <f t="shared" si="0"/>
        <v>904.18</v>
      </c>
    </row>
    <row r="54" spans="1:6" ht="28.5" customHeight="1">
      <c r="A54" s="10">
        <v>9.3000000000000007</v>
      </c>
      <c r="B54" s="28" t="s">
        <v>137</v>
      </c>
      <c r="C54" s="32" t="s">
        <v>96</v>
      </c>
      <c r="D54" s="41">
        <v>2</v>
      </c>
      <c r="E54" s="21">
        <v>66.69</v>
      </c>
      <c r="F54" s="20">
        <f t="shared" si="0"/>
        <v>133.38</v>
      </c>
    </row>
    <row r="55" spans="1:6" ht="28.5" customHeight="1">
      <c r="A55" s="10">
        <v>9.4</v>
      </c>
      <c r="B55" s="28" t="s">
        <v>138</v>
      </c>
      <c r="C55" s="32" t="s">
        <v>96</v>
      </c>
      <c r="D55" s="41">
        <v>1</v>
      </c>
      <c r="E55" s="21">
        <v>1419.2</v>
      </c>
      <c r="F55" s="20">
        <f t="shared" si="0"/>
        <v>1419.2</v>
      </c>
    </row>
    <row r="56" spans="1:6" ht="12.2" customHeight="1">
      <c r="A56" s="6"/>
      <c r="B56" s="6"/>
      <c r="C56" s="6"/>
      <c r="D56" s="6"/>
      <c r="E56" s="17"/>
      <c r="F56" s="18"/>
    </row>
    <row r="57" spans="1:6" ht="12.2" customHeight="1">
      <c r="A57" s="59"/>
      <c r="B57" s="60"/>
      <c r="C57" s="60"/>
      <c r="D57" s="60"/>
      <c r="E57" s="61"/>
      <c r="F57" s="58"/>
    </row>
    <row r="58" spans="1:6" ht="12.75" customHeight="1">
      <c r="A58" s="157" t="s">
        <v>140</v>
      </c>
      <c r="B58" s="157"/>
      <c r="C58" s="157"/>
      <c r="D58" s="157"/>
      <c r="E58" s="157"/>
      <c r="F58" s="62">
        <f>F51+F37+F33+F24+F19+F16+F10+F8+F6</f>
        <v>102446.1835</v>
      </c>
    </row>
    <row r="59" spans="1:6" ht="12.75" customHeight="1">
      <c r="A59" s="157" t="s">
        <v>141</v>
      </c>
      <c r="B59" s="157"/>
      <c r="C59" s="157"/>
      <c r="D59" s="157"/>
      <c r="E59" s="157"/>
      <c r="F59" s="63">
        <v>0.22120000000000001</v>
      </c>
    </row>
    <row r="60" spans="1:6" ht="12.75" customHeight="1">
      <c r="A60" s="157" t="s">
        <v>142</v>
      </c>
      <c r="B60" s="157"/>
      <c r="C60" s="157"/>
      <c r="D60" s="157"/>
      <c r="E60" s="157"/>
      <c r="F60" s="62">
        <f>F58*(1+0.2212)</f>
        <v>125107.27929020001</v>
      </c>
    </row>
    <row r="62" spans="1:6" ht="14.45" customHeight="1">
      <c r="A62" s="1" t="s">
        <v>8</v>
      </c>
      <c r="B62" s="29" t="s">
        <v>44</v>
      </c>
      <c r="C62" s="1" t="s">
        <v>9</v>
      </c>
      <c r="D62" s="29" t="s">
        <v>45</v>
      </c>
      <c r="E62"/>
      <c r="F62"/>
    </row>
    <row r="63" spans="1:6" ht="14.45" customHeight="1">
      <c r="A63" s="1" t="s">
        <v>10</v>
      </c>
      <c r="B63" s="29" t="s">
        <v>143</v>
      </c>
      <c r="C63" s="1" t="s">
        <v>11</v>
      </c>
      <c r="D63" s="64">
        <v>0.22120000000000001</v>
      </c>
      <c r="E63"/>
      <c r="F63"/>
    </row>
    <row r="64" spans="1:6" ht="12.75" customHeight="1"/>
    <row r="65" spans="2:8" ht="12.75" customHeight="1">
      <c r="B65" s="29" t="s">
        <v>144</v>
      </c>
      <c r="E65" s="66" t="s">
        <v>44</v>
      </c>
      <c r="F65" s="67"/>
      <c r="G65" s="67"/>
      <c r="H65" s="67"/>
    </row>
    <row r="66" spans="2:8" ht="12.75" customHeight="1">
      <c r="D66" s="173" t="s">
        <v>46</v>
      </c>
      <c r="E66" s="173"/>
      <c r="F66" s="173"/>
      <c r="G66" s="67"/>
    </row>
    <row r="67" spans="2:8" ht="12.75" customHeight="1">
      <c r="D67" s="173" t="s">
        <v>47</v>
      </c>
      <c r="E67" s="173"/>
      <c r="F67" s="173"/>
      <c r="G67" s="66"/>
      <c r="H67" s="66"/>
    </row>
    <row r="68" spans="2:8">
      <c r="B68" s="173"/>
      <c r="C68" s="174"/>
      <c r="D68" s="174"/>
      <c r="E68" s="174"/>
    </row>
    <row r="69" spans="2:8">
      <c r="B69" s="173"/>
      <c r="C69" s="174"/>
      <c r="D69" s="174"/>
      <c r="E69" s="174"/>
    </row>
    <row r="70" spans="2:8">
      <c r="B70" s="173"/>
      <c r="C70" s="174"/>
      <c r="D70" s="174"/>
      <c r="E70" s="174"/>
    </row>
    <row r="71" spans="2:8">
      <c r="B71" s="173"/>
      <c r="C71" s="174"/>
      <c r="D71" s="174"/>
      <c r="E71" s="174"/>
    </row>
  </sheetData>
  <mergeCells count="14">
    <mergeCell ref="A60:E60"/>
    <mergeCell ref="B68:E68"/>
    <mergeCell ref="B69:E69"/>
    <mergeCell ref="B70:E70"/>
    <mergeCell ref="B71:E71"/>
    <mergeCell ref="D67:F67"/>
    <mergeCell ref="D66:F66"/>
    <mergeCell ref="A59:E59"/>
    <mergeCell ref="A2:B2"/>
    <mergeCell ref="C1:F2"/>
    <mergeCell ref="A1:B1"/>
    <mergeCell ref="A58:E58"/>
    <mergeCell ref="D3:E3"/>
    <mergeCell ref="B4:F4"/>
  </mergeCells>
  <phoneticPr fontId="17" type="noConversion"/>
  <pageMargins left="0.23622047244094491" right="0.23622047244094491" top="0.35433070866141736" bottom="0.3937007874015748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8"/>
  <sheetViews>
    <sheetView tabSelected="1" topLeftCell="A61" zoomScaleNormal="100" workbookViewId="0">
      <selection activeCell="C7" sqref="C7"/>
    </sheetView>
  </sheetViews>
  <sheetFormatPr defaultRowHeight="12.75"/>
  <cols>
    <col min="2" max="2" width="13.5" bestFit="1" customWidth="1"/>
    <col min="3" max="3" width="54.33203125" bestFit="1" customWidth="1"/>
    <col min="4" max="4" width="8.33203125" bestFit="1" customWidth="1"/>
    <col min="5" max="6" width="12.83203125" customWidth="1"/>
    <col min="7" max="8" width="14.5" style="23" customWidth="1"/>
    <col min="9" max="9" width="14.6640625" style="23" customWidth="1"/>
    <col min="10" max="11" width="13.5" bestFit="1" customWidth="1"/>
  </cols>
  <sheetData>
    <row r="1" spans="1:11" ht="12.95" customHeight="1">
      <c r="A1" s="178" t="s">
        <v>147</v>
      </c>
      <c r="B1" s="178"/>
      <c r="C1" s="177" t="s">
        <v>50</v>
      </c>
      <c r="D1" s="177"/>
      <c r="E1" s="177"/>
      <c r="F1" s="177"/>
      <c r="G1" s="177"/>
      <c r="H1" s="177"/>
      <c r="I1" s="177"/>
      <c r="J1" s="24"/>
      <c r="K1" s="68"/>
    </row>
    <row r="2" spans="1:11" ht="12.95" customHeight="1">
      <c r="A2" s="178" t="s">
        <v>148</v>
      </c>
      <c r="B2" s="178"/>
      <c r="C2" s="179" t="s">
        <v>153</v>
      </c>
      <c r="D2" s="180"/>
      <c r="E2" s="180"/>
      <c r="F2" s="180"/>
      <c r="G2" s="180"/>
      <c r="H2" s="180"/>
      <c r="I2" s="181"/>
      <c r="J2" s="24"/>
      <c r="K2" s="68"/>
    </row>
    <row r="3" spans="1:11" ht="12.75" customHeight="1">
      <c r="A3" s="175" t="s">
        <v>160</v>
      </c>
      <c r="B3" s="175"/>
      <c r="C3" s="176">
        <v>43983</v>
      </c>
      <c r="D3" s="176"/>
      <c r="E3" s="176"/>
      <c r="F3" s="176"/>
      <c r="G3" s="176"/>
      <c r="H3" s="176"/>
      <c r="I3" s="176"/>
      <c r="J3" s="24"/>
      <c r="K3" s="68"/>
    </row>
    <row r="4" spans="1:11" ht="51">
      <c r="A4" s="92" t="s">
        <v>154</v>
      </c>
      <c r="B4" s="93" t="s">
        <v>149</v>
      </c>
      <c r="C4" s="95" t="s">
        <v>150</v>
      </c>
      <c r="D4" s="95" t="s">
        <v>151</v>
      </c>
      <c r="E4" s="96" t="s">
        <v>152</v>
      </c>
      <c r="F4" s="97" t="s">
        <v>165</v>
      </c>
      <c r="G4" s="97" t="s">
        <v>166</v>
      </c>
      <c r="H4" s="97" t="s">
        <v>169</v>
      </c>
      <c r="I4" s="72" t="s">
        <v>146</v>
      </c>
      <c r="J4" s="24"/>
      <c r="K4" s="68"/>
    </row>
    <row r="5" spans="1:11" ht="25.5">
      <c r="A5" s="69">
        <v>87449</v>
      </c>
      <c r="B5" s="70">
        <v>1</v>
      </c>
      <c r="C5" s="28" t="s">
        <v>167</v>
      </c>
      <c r="D5" s="32" t="s">
        <v>61</v>
      </c>
      <c r="E5" s="71">
        <v>30</v>
      </c>
      <c r="F5" s="71">
        <v>42.98</v>
      </c>
      <c r="G5" s="73">
        <v>28.38</v>
      </c>
      <c r="H5" s="74">
        <v>0.17530000000000001</v>
      </c>
      <c r="I5" s="75">
        <f>((G5+F5)*E5)*1.1753</f>
        <v>2516.0822400000002</v>
      </c>
      <c r="J5" s="24"/>
      <c r="K5" s="68"/>
    </row>
    <row r="6" spans="1:11">
      <c r="A6" s="76">
        <v>94964</v>
      </c>
      <c r="B6" s="77">
        <v>3</v>
      </c>
      <c r="C6" s="78" t="s">
        <v>155</v>
      </c>
      <c r="D6" s="79" t="s">
        <v>58</v>
      </c>
      <c r="E6" s="80">
        <v>2</v>
      </c>
      <c r="F6" s="80">
        <v>255.81</v>
      </c>
      <c r="G6" s="81">
        <v>62.46</v>
      </c>
      <c r="H6" s="82">
        <v>0.17530000000000001</v>
      </c>
      <c r="I6" s="75">
        <f>((G6+F6)*E6)*1.1753</f>
        <v>748.12546199999997</v>
      </c>
      <c r="J6" s="24"/>
      <c r="K6" s="68"/>
    </row>
    <row r="7" spans="1:11">
      <c r="A7" s="88">
        <v>42407</v>
      </c>
      <c r="B7" s="83">
        <v>5</v>
      </c>
      <c r="C7" s="83" t="s">
        <v>156</v>
      </c>
      <c r="D7" s="83" t="s">
        <v>157</v>
      </c>
      <c r="E7" s="84">
        <v>15</v>
      </c>
      <c r="F7" s="85">
        <v>23.76</v>
      </c>
      <c r="G7" s="104"/>
      <c r="H7" s="86">
        <v>0.17530000000000001</v>
      </c>
      <c r="I7" s="87">
        <f>E7*F7*1.1753</f>
        <v>418.87692000000004</v>
      </c>
      <c r="J7" s="24"/>
      <c r="K7" s="68"/>
    </row>
    <row r="8" spans="1:11">
      <c r="A8" s="88">
        <v>10928</v>
      </c>
      <c r="B8" s="90">
        <v>6</v>
      </c>
      <c r="C8" s="90" t="s">
        <v>158</v>
      </c>
      <c r="D8" s="88" t="s">
        <v>61</v>
      </c>
      <c r="E8" s="88">
        <v>60</v>
      </c>
      <c r="F8" s="89">
        <v>8.99</v>
      </c>
      <c r="G8" s="104"/>
      <c r="H8" s="86">
        <v>0.17530000000000001</v>
      </c>
      <c r="I8" s="87">
        <f>E8*F8*1.1753</f>
        <v>633.95681999999999</v>
      </c>
    </row>
    <row r="9" spans="1:11">
      <c r="A9" s="88">
        <v>344</v>
      </c>
      <c r="B9" s="90">
        <v>7</v>
      </c>
      <c r="C9" s="90" t="s">
        <v>159</v>
      </c>
      <c r="D9" s="88" t="s">
        <v>164</v>
      </c>
      <c r="E9" s="98">
        <v>4</v>
      </c>
      <c r="F9" s="91">
        <v>14.25</v>
      </c>
      <c r="G9" s="104"/>
      <c r="H9" s="86">
        <v>0.17530000000000001</v>
      </c>
      <c r="I9" s="87">
        <f>E9*F9*1.1753</f>
        <v>66.992099999999994</v>
      </c>
    </row>
    <row r="10" spans="1:11" ht="25.5">
      <c r="A10" s="69">
        <v>94990</v>
      </c>
      <c r="B10" s="99">
        <v>8</v>
      </c>
      <c r="C10" s="100" t="s">
        <v>168</v>
      </c>
      <c r="D10" s="69" t="s">
        <v>58</v>
      </c>
      <c r="E10" s="101">
        <v>0.6</v>
      </c>
      <c r="F10" s="101">
        <v>364.13</v>
      </c>
      <c r="G10" s="102">
        <v>235.6</v>
      </c>
      <c r="H10" s="103">
        <v>0.17530000000000001</v>
      </c>
      <c r="I10" s="75">
        <f>((G10+F10)*E10)*1.1753</f>
        <v>422.91760140000002</v>
      </c>
    </row>
    <row r="11" spans="1:11" ht="25.5">
      <c r="A11" s="69">
        <v>88309</v>
      </c>
      <c r="B11" s="99">
        <v>9</v>
      </c>
      <c r="C11" s="100" t="s">
        <v>161</v>
      </c>
      <c r="D11" s="69" t="s">
        <v>162</v>
      </c>
      <c r="E11" s="101">
        <v>3</v>
      </c>
      <c r="F11" s="101"/>
      <c r="G11" s="102">
        <v>23.34</v>
      </c>
      <c r="H11" s="103">
        <v>0.17530000000000001</v>
      </c>
      <c r="I11" s="87">
        <f t="shared" ref="I11:I12" si="0">E11*G11*1.1753</f>
        <v>82.294505999999998</v>
      </c>
    </row>
    <row r="12" spans="1:11" ht="25.5">
      <c r="A12" s="69">
        <v>88242</v>
      </c>
      <c r="B12" s="99">
        <v>10</v>
      </c>
      <c r="C12" s="100" t="s">
        <v>163</v>
      </c>
      <c r="D12" s="69" t="s">
        <v>162</v>
      </c>
      <c r="E12" s="101">
        <v>3</v>
      </c>
      <c r="F12" s="101"/>
      <c r="G12" s="102">
        <v>16.29</v>
      </c>
      <c r="H12" s="103">
        <v>0.17530000000000001</v>
      </c>
      <c r="I12" s="87">
        <f t="shared" si="0"/>
        <v>57.436910999999995</v>
      </c>
    </row>
    <row r="13" spans="1:11">
      <c r="A13" s="24"/>
      <c r="B13" s="24"/>
      <c r="C13" s="24"/>
      <c r="D13" s="24"/>
      <c r="E13" s="24"/>
      <c r="F13" s="24"/>
      <c r="G13" s="26"/>
      <c r="H13" s="26"/>
      <c r="I13" s="94">
        <f>SUM(I5:I12)</f>
        <v>4946.6825604000014</v>
      </c>
    </row>
    <row r="14" spans="1:11">
      <c r="A14" s="24"/>
      <c r="B14" s="24"/>
      <c r="C14" s="24"/>
      <c r="D14" s="24"/>
      <c r="E14" s="24"/>
      <c r="F14" s="24"/>
      <c r="G14" s="26"/>
      <c r="H14" s="26"/>
      <c r="I14" s="26"/>
    </row>
    <row r="15" spans="1:11">
      <c r="A15" s="24"/>
      <c r="B15" s="24"/>
      <c r="C15" s="24"/>
      <c r="D15" s="24"/>
      <c r="E15" s="24"/>
      <c r="F15" s="24"/>
      <c r="G15" s="26"/>
      <c r="H15" s="26"/>
      <c r="I15" s="26"/>
    </row>
    <row r="16" spans="1:11">
      <c r="A16" s="24"/>
      <c r="B16" s="24"/>
      <c r="C16" s="24"/>
      <c r="D16" s="24"/>
      <c r="E16" s="24"/>
      <c r="F16" s="24"/>
      <c r="G16" s="26"/>
      <c r="H16" s="26"/>
      <c r="I16" s="26"/>
    </row>
    <row r="17" spans="1:9">
      <c r="A17" s="24"/>
      <c r="B17" s="24"/>
      <c r="C17" s="24"/>
      <c r="D17" s="24"/>
      <c r="E17" s="24"/>
      <c r="F17" s="24"/>
      <c r="G17" s="26"/>
      <c r="H17" s="26"/>
      <c r="I17" s="26"/>
    </row>
    <row r="18" spans="1:9">
      <c r="A18" s="24"/>
      <c r="B18" s="24"/>
      <c r="C18" s="24"/>
      <c r="D18" s="24"/>
      <c r="E18" s="24"/>
      <c r="F18" s="24"/>
      <c r="G18" s="26"/>
      <c r="H18" s="26"/>
      <c r="I18" s="26"/>
    </row>
  </sheetData>
  <mergeCells count="6">
    <mergeCell ref="A3:B3"/>
    <mergeCell ref="C3:I3"/>
    <mergeCell ref="C1:I1"/>
    <mergeCell ref="A1:B1"/>
    <mergeCell ref="A2:B2"/>
    <mergeCell ref="C2:I2"/>
  </mergeCells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9"/>
  <sheetViews>
    <sheetView topLeftCell="A61" zoomScaleNormal="100" workbookViewId="0">
      <selection activeCell="F72" sqref="F72"/>
    </sheetView>
  </sheetViews>
  <sheetFormatPr defaultRowHeight="12.75"/>
  <cols>
    <col min="2" max="2" width="9.6640625" customWidth="1"/>
    <col min="3" max="3" width="54.33203125" bestFit="1" customWidth="1"/>
    <col min="4" max="4" width="6.33203125" customWidth="1"/>
    <col min="5" max="5" width="8" customWidth="1"/>
    <col min="6" max="6" width="13.6640625" customWidth="1"/>
    <col min="7" max="7" width="15.33203125" style="23" customWidth="1"/>
    <col min="8" max="8" width="18.5" style="23" customWidth="1"/>
    <col min="9" max="9" width="21.33203125" style="23" customWidth="1"/>
    <col min="10" max="11" width="13.5" bestFit="1" customWidth="1"/>
  </cols>
  <sheetData>
    <row r="1" spans="1:11" ht="12" customHeight="1">
      <c r="A1" s="111"/>
      <c r="I1" s="112" t="s">
        <v>194</v>
      </c>
    </row>
    <row r="2" spans="1:11" ht="12.95" customHeight="1">
      <c r="A2" s="178" t="s">
        <v>147</v>
      </c>
      <c r="B2" s="178"/>
      <c r="C2" s="177" t="s">
        <v>50</v>
      </c>
      <c r="D2" s="177"/>
      <c r="E2" s="177"/>
      <c r="F2" s="177"/>
      <c r="G2" s="177"/>
      <c r="H2" s="177"/>
      <c r="I2" s="177"/>
      <c r="J2" s="24"/>
      <c r="K2" s="68"/>
    </row>
    <row r="3" spans="1:11" ht="12.95" customHeight="1">
      <c r="A3" s="178" t="s">
        <v>148</v>
      </c>
      <c r="B3" s="178"/>
      <c r="C3" s="179" t="s">
        <v>195</v>
      </c>
      <c r="D3" s="180"/>
      <c r="E3" s="180"/>
      <c r="F3" s="180"/>
      <c r="G3" s="180"/>
      <c r="H3" s="180"/>
      <c r="I3" s="181"/>
      <c r="J3" s="24"/>
      <c r="K3" s="68"/>
    </row>
    <row r="4" spans="1:11" ht="12.75" customHeight="1">
      <c r="A4" s="175" t="s">
        <v>160</v>
      </c>
      <c r="B4" s="175"/>
      <c r="C4" s="176" t="s">
        <v>177</v>
      </c>
      <c r="D4" s="176"/>
      <c r="E4" s="176"/>
      <c r="F4" s="176"/>
      <c r="G4" s="176"/>
      <c r="H4" s="176"/>
      <c r="I4" s="176"/>
      <c r="J4" s="24"/>
      <c r="K4" s="68"/>
    </row>
    <row r="5" spans="1:11" ht="51">
      <c r="A5" s="92" t="s">
        <v>154</v>
      </c>
      <c r="B5" s="93" t="s">
        <v>149</v>
      </c>
      <c r="C5" s="95" t="s">
        <v>150</v>
      </c>
      <c r="D5" s="95" t="s">
        <v>151</v>
      </c>
      <c r="E5" s="96" t="s">
        <v>152</v>
      </c>
      <c r="F5" s="97" t="s">
        <v>165</v>
      </c>
      <c r="G5" s="97" t="s">
        <v>166</v>
      </c>
      <c r="H5" s="97" t="s">
        <v>176</v>
      </c>
      <c r="I5" s="72" t="s">
        <v>146</v>
      </c>
      <c r="J5" s="24"/>
      <c r="K5" s="68"/>
    </row>
    <row r="6" spans="1:11" ht="25.5">
      <c r="A6" s="69">
        <v>7696</v>
      </c>
      <c r="B6" s="116">
        <v>1</v>
      </c>
      <c r="C6" s="28" t="s">
        <v>170</v>
      </c>
      <c r="D6" s="32" t="s">
        <v>82</v>
      </c>
      <c r="E6" s="71">
        <v>19.2</v>
      </c>
      <c r="F6" s="105">
        <v>59.03</v>
      </c>
      <c r="G6" s="73"/>
      <c r="H6" s="74">
        <v>0.22120000000000001</v>
      </c>
      <c r="I6" s="75">
        <f>((G6+F6)*E6)*1.2212</f>
        <v>1384.0787712000001</v>
      </c>
      <c r="J6" s="24"/>
      <c r="K6" s="68"/>
    </row>
    <row r="7" spans="1:11">
      <c r="A7" s="76">
        <v>10928</v>
      </c>
      <c r="B7" s="117">
        <v>2</v>
      </c>
      <c r="C7" s="78" t="s">
        <v>171</v>
      </c>
      <c r="D7" s="79" t="s">
        <v>61</v>
      </c>
      <c r="E7" s="80">
        <v>125</v>
      </c>
      <c r="F7" s="106">
        <v>10.79</v>
      </c>
      <c r="G7" s="81"/>
      <c r="H7" s="74">
        <v>0.22120000000000001</v>
      </c>
      <c r="I7" s="75">
        <f t="shared" ref="I7:I14" si="0">((G7+F7)*E7)*1.2212</f>
        <v>1647.0935000000002</v>
      </c>
      <c r="J7" s="24"/>
      <c r="K7" s="68"/>
    </row>
    <row r="8" spans="1:11" ht="25.5">
      <c r="A8" s="69">
        <v>87449</v>
      </c>
      <c r="B8" s="84">
        <v>3</v>
      </c>
      <c r="C8" s="28" t="s">
        <v>167</v>
      </c>
      <c r="D8" s="113" t="s">
        <v>61</v>
      </c>
      <c r="E8" s="115">
        <v>27</v>
      </c>
      <c r="F8" s="114">
        <v>48.98</v>
      </c>
      <c r="G8" s="110">
        <v>28.66</v>
      </c>
      <c r="H8" s="74">
        <v>0.22120000000000001</v>
      </c>
      <c r="I8" s="75">
        <f t="shared" si="0"/>
        <v>2559.9771360000004</v>
      </c>
      <c r="J8" s="24"/>
      <c r="K8" s="68"/>
    </row>
    <row r="9" spans="1:11">
      <c r="A9" s="88">
        <v>94964</v>
      </c>
      <c r="B9" s="88">
        <v>4</v>
      </c>
      <c r="C9" s="78" t="s">
        <v>155</v>
      </c>
      <c r="D9" s="88" t="s">
        <v>58</v>
      </c>
      <c r="E9" s="98">
        <v>2.4300000000000002</v>
      </c>
      <c r="F9" s="107">
        <v>295.51</v>
      </c>
      <c r="G9" s="89">
        <v>63.75</v>
      </c>
      <c r="H9" s="74">
        <v>0.22120000000000001</v>
      </c>
      <c r="I9" s="75">
        <f t="shared" si="0"/>
        <v>1066.1097981600001</v>
      </c>
    </row>
    <row r="10" spans="1:11">
      <c r="A10" s="88">
        <v>344</v>
      </c>
      <c r="B10" s="88">
        <v>5</v>
      </c>
      <c r="C10" s="90" t="s">
        <v>159</v>
      </c>
      <c r="D10" s="88" t="s">
        <v>164</v>
      </c>
      <c r="E10" s="98">
        <v>4</v>
      </c>
      <c r="F10" s="107">
        <v>22.35</v>
      </c>
      <c r="G10" s="109"/>
      <c r="H10" s="74">
        <v>0.22120000000000001</v>
      </c>
      <c r="I10" s="75">
        <f t="shared" si="0"/>
        <v>109.17528000000001</v>
      </c>
    </row>
    <row r="11" spans="1:11">
      <c r="A11" s="69">
        <v>88309</v>
      </c>
      <c r="B11" s="69">
        <v>6</v>
      </c>
      <c r="C11" s="100" t="s">
        <v>172</v>
      </c>
      <c r="D11" s="69" t="s">
        <v>162</v>
      </c>
      <c r="E11" s="101">
        <v>3</v>
      </c>
      <c r="F11" s="108"/>
      <c r="G11" s="110">
        <v>23.46</v>
      </c>
      <c r="H11" s="74">
        <v>0.22120000000000001</v>
      </c>
      <c r="I11" s="75">
        <f t="shared" si="0"/>
        <v>85.948055999999994</v>
      </c>
    </row>
    <row r="12" spans="1:11">
      <c r="A12" s="69">
        <v>88242</v>
      </c>
      <c r="B12" s="69">
        <v>7</v>
      </c>
      <c r="C12" s="100" t="s">
        <v>173</v>
      </c>
      <c r="D12" s="69" t="s">
        <v>162</v>
      </c>
      <c r="E12" s="101">
        <v>3</v>
      </c>
      <c r="F12" s="108"/>
      <c r="G12" s="110">
        <v>16.399999999999999</v>
      </c>
      <c r="H12" s="74">
        <v>0.22120000000000001</v>
      </c>
      <c r="I12" s="75">
        <f t="shared" si="0"/>
        <v>60.083039999999997</v>
      </c>
    </row>
    <row r="13" spans="1:11">
      <c r="A13" s="69">
        <v>96527</v>
      </c>
      <c r="B13" s="69">
        <v>8</v>
      </c>
      <c r="C13" s="100" t="s">
        <v>175</v>
      </c>
      <c r="D13" s="69" t="s">
        <v>58</v>
      </c>
      <c r="E13" s="101">
        <v>1.35</v>
      </c>
      <c r="F13" s="108">
        <v>14.93</v>
      </c>
      <c r="G13" s="110">
        <v>92.16</v>
      </c>
      <c r="H13" s="74">
        <v>0.22120000000000001</v>
      </c>
      <c r="I13" s="75">
        <f t="shared" si="0"/>
        <v>176.55071580000003</v>
      </c>
    </row>
    <row r="14" spans="1:11">
      <c r="A14" s="88">
        <v>96622</v>
      </c>
      <c r="B14" s="88">
        <v>9</v>
      </c>
      <c r="C14" s="90" t="s">
        <v>174</v>
      </c>
      <c r="D14" s="88" t="s">
        <v>58</v>
      </c>
      <c r="E14" s="88">
        <v>0.7</v>
      </c>
      <c r="F14" s="118">
        <v>79.23</v>
      </c>
      <c r="G14" s="89">
        <v>31.08</v>
      </c>
      <c r="H14" s="74">
        <v>0.22120000000000001</v>
      </c>
      <c r="I14" s="75">
        <f t="shared" si="0"/>
        <v>94.297400400000001</v>
      </c>
    </row>
    <row r="15" spans="1:11">
      <c r="A15" s="24"/>
      <c r="B15" s="24"/>
      <c r="C15" s="24"/>
      <c r="D15" s="24"/>
      <c r="E15" s="24"/>
      <c r="F15" s="24"/>
      <c r="G15" s="26"/>
      <c r="H15" s="26"/>
      <c r="I15" s="94">
        <f>SUM(I6:I14)</f>
        <v>7183.3136975600009</v>
      </c>
    </row>
    <row r="16" spans="1:11">
      <c r="A16" s="24"/>
      <c r="B16" s="24"/>
      <c r="C16" s="24"/>
      <c r="D16" s="24"/>
      <c r="E16" s="24"/>
      <c r="F16" s="24"/>
      <c r="G16" s="26"/>
      <c r="H16" s="26"/>
      <c r="I16" s="119"/>
    </row>
    <row r="17" spans="1:9" ht="12.75" customHeight="1">
      <c r="A17" s="111"/>
      <c r="I17" s="112"/>
    </row>
    <row r="18" spans="1:9" ht="12.75" customHeight="1">
      <c r="A18" s="178" t="s">
        <v>147</v>
      </c>
      <c r="B18" s="178"/>
      <c r="C18" s="177" t="s">
        <v>50</v>
      </c>
      <c r="D18" s="177"/>
      <c r="E18" s="177"/>
      <c r="F18" s="177"/>
      <c r="G18" s="177"/>
      <c r="H18" s="177"/>
      <c r="I18" s="177"/>
    </row>
    <row r="19" spans="1:9">
      <c r="A19" s="178" t="s">
        <v>148</v>
      </c>
      <c r="B19" s="178"/>
      <c r="C19" s="179" t="s">
        <v>178</v>
      </c>
      <c r="D19" s="180"/>
      <c r="E19" s="180"/>
      <c r="F19" s="180"/>
      <c r="G19" s="180"/>
      <c r="H19" s="180"/>
      <c r="I19" s="181"/>
    </row>
    <row r="20" spans="1:9">
      <c r="A20" s="175" t="s">
        <v>160</v>
      </c>
      <c r="B20" s="175"/>
      <c r="C20" s="176" t="s">
        <v>177</v>
      </c>
      <c r="D20" s="176"/>
      <c r="E20" s="176"/>
      <c r="F20" s="176"/>
      <c r="G20" s="176"/>
      <c r="H20" s="176"/>
      <c r="I20" s="176"/>
    </row>
    <row r="21" spans="1:9" ht="51">
      <c r="A21" s="92" t="s">
        <v>154</v>
      </c>
      <c r="B21" s="93" t="s">
        <v>149</v>
      </c>
      <c r="C21" s="95" t="s">
        <v>150</v>
      </c>
      <c r="D21" s="95" t="s">
        <v>151</v>
      </c>
      <c r="E21" s="96" t="s">
        <v>152</v>
      </c>
      <c r="F21" s="97" t="s">
        <v>165</v>
      </c>
      <c r="G21" s="97" t="s">
        <v>166</v>
      </c>
      <c r="H21" s="97" t="s">
        <v>176</v>
      </c>
      <c r="I21" s="72" t="s">
        <v>146</v>
      </c>
    </row>
    <row r="22" spans="1:9">
      <c r="A22" s="69">
        <v>94966</v>
      </c>
      <c r="B22" s="116">
        <v>1</v>
      </c>
      <c r="C22" s="28" t="s">
        <v>179</v>
      </c>
      <c r="D22" s="32" t="s">
        <v>58</v>
      </c>
      <c r="E22" s="71">
        <v>2.65</v>
      </c>
      <c r="F22" s="105">
        <v>345.07</v>
      </c>
      <c r="G22" s="73">
        <v>57.88</v>
      </c>
      <c r="H22" s="74">
        <v>0.22120000000000001</v>
      </c>
      <c r="I22" s="75">
        <f>((G22+F22)*E22)*1.2212</f>
        <v>1304.0187309999999</v>
      </c>
    </row>
    <row r="23" spans="1:9">
      <c r="A23" s="76">
        <v>21141</v>
      </c>
      <c r="B23" s="117">
        <v>2</v>
      </c>
      <c r="C23" s="78" t="s">
        <v>180</v>
      </c>
      <c r="D23" s="79" t="s">
        <v>61</v>
      </c>
      <c r="E23" s="80">
        <v>26.5</v>
      </c>
      <c r="F23" s="106">
        <v>13.55</v>
      </c>
      <c r="G23" s="81"/>
      <c r="H23" s="74">
        <v>0.22120000000000001</v>
      </c>
      <c r="I23" s="75">
        <f t="shared" ref="I23:I27" si="1">((G23+F23)*E23)*1.2212</f>
        <v>438.5023900000001</v>
      </c>
    </row>
    <row r="24" spans="1:9">
      <c r="A24" s="69">
        <v>96527</v>
      </c>
      <c r="B24" s="69">
        <v>3</v>
      </c>
      <c r="C24" s="100" t="s">
        <v>175</v>
      </c>
      <c r="D24" s="69" t="s">
        <v>58</v>
      </c>
      <c r="E24" s="101">
        <v>1.32</v>
      </c>
      <c r="F24" s="108">
        <v>14.93</v>
      </c>
      <c r="G24" s="110">
        <v>92.16</v>
      </c>
      <c r="H24" s="74">
        <v>0.22120000000000001</v>
      </c>
      <c r="I24" s="75">
        <f t="shared" si="1"/>
        <v>172.62736656000001</v>
      </c>
    </row>
    <row r="25" spans="1:9">
      <c r="A25" s="88">
        <v>96622</v>
      </c>
      <c r="B25" s="88">
        <v>4</v>
      </c>
      <c r="C25" s="90" t="s">
        <v>174</v>
      </c>
      <c r="D25" s="88" t="s">
        <v>58</v>
      </c>
      <c r="E25" s="88">
        <v>1.32</v>
      </c>
      <c r="F25" s="118">
        <v>79.23</v>
      </c>
      <c r="G25" s="89">
        <v>31.08</v>
      </c>
      <c r="H25" s="74">
        <v>0.22120000000000001</v>
      </c>
      <c r="I25" s="75">
        <f t="shared" si="1"/>
        <v>177.81795504000002</v>
      </c>
    </row>
    <row r="26" spans="1:9">
      <c r="A26" s="88">
        <v>88309</v>
      </c>
      <c r="B26" s="88">
        <v>5</v>
      </c>
      <c r="C26" s="90" t="s">
        <v>181</v>
      </c>
      <c r="D26" s="88" t="s">
        <v>162</v>
      </c>
      <c r="E26" s="88">
        <v>7</v>
      </c>
      <c r="F26" s="118"/>
      <c r="G26" s="89">
        <v>23.46</v>
      </c>
      <c r="H26" s="74">
        <v>0.22120000000000001</v>
      </c>
      <c r="I26" s="75">
        <f t="shared" si="1"/>
        <v>200.54546400000001</v>
      </c>
    </row>
    <row r="27" spans="1:9">
      <c r="A27" s="88">
        <v>88316</v>
      </c>
      <c r="B27" s="88">
        <v>6</v>
      </c>
      <c r="C27" s="90" t="s">
        <v>182</v>
      </c>
      <c r="D27" s="88" t="s">
        <v>162</v>
      </c>
      <c r="E27" s="88">
        <v>6</v>
      </c>
      <c r="F27" s="118"/>
      <c r="G27" s="89">
        <v>17.61</v>
      </c>
      <c r="H27" s="74">
        <v>0.22120000000000001</v>
      </c>
      <c r="I27" s="75">
        <f t="shared" si="1"/>
        <v>129.031992</v>
      </c>
    </row>
    <row r="28" spans="1:9">
      <c r="A28" s="24"/>
      <c r="B28" s="24"/>
      <c r="C28" s="24"/>
      <c r="D28" s="24"/>
      <c r="E28" s="24"/>
      <c r="F28" s="24"/>
      <c r="G28" s="26"/>
      <c r="H28" s="26"/>
      <c r="I28" s="94">
        <f>SUM(I22:I27)</f>
        <v>2422.5438985999999</v>
      </c>
    </row>
    <row r="29" spans="1:9">
      <c r="A29" s="24"/>
      <c r="B29" s="24"/>
      <c r="C29" s="24"/>
      <c r="D29" s="24"/>
      <c r="E29" s="24"/>
      <c r="F29" s="24"/>
      <c r="G29" s="26"/>
      <c r="H29" s="26"/>
      <c r="I29" s="119"/>
    </row>
    <row r="30" spans="1:9">
      <c r="A30" s="24"/>
      <c r="B30" s="24"/>
      <c r="C30" s="24"/>
      <c r="D30" s="24"/>
      <c r="E30" s="24"/>
      <c r="F30" s="24"/>
      <c r="G30" s="26"/>
      <c r="H30" s="26"/>
      <c r="I30" s="119"/>
    </row>
    <row r="31" spans="1:9">
      <c r="A31" s="178" t="s">
        <v>147</v>
      </c>
      <c r="B31" s="178"/>
      <c r="C31" s="177" t="s">
        <v>50</v>
      </c>
      <c r="D31" s="177"/>
      <c r="E31" s="177"/>
      <c r="F31" s="177"/>
      <c r="G31" s="177"/>
      <c r="H31" s="177"/>
      <c r="I31" s="177"/>
    </row>
    <row r="32" spans="1:9">
      <c r="A32" s="178" t="s">
        <v>148</v>
      </c>
      <c r="B32" s="178"/>
      <c r="C32" s="179" t="s">
        <v>183</v>
      </c>
      <c r="D32" s="180"/>
      <c r="E32" s="180"/>
      <c r="F32" s="180"/>
      <c r="G32" s="180"/>
      <c r="H32" s="180"/>
      <c r="I32" s="181"/>
    </row>
    <row r="33" spans="1:9">
      <c r="A33" s="175" t="s">
        <v>160</v>
      </c>
      <c r="B33" s="175"/>
      <c r="C33" s="176" t="s">
        <v>177</v>
      </c>
      <c r="D33" s="176"/>
      <c r="E33" s="176"/>
      <c r="F33" s="176"/>
      <c r="G33" s="176"/>
      <c r="H33" s="176"/>
      <c r="I33" s="176"/>
    </row>
    <row r="34" spans="1:9" ht="51">
      <c r="A34" s="92" t="s">
        <v>154</v>
      </c>
      <c r="B34" s="93" t="s">
        <v>149</v>
      </c>
      <c r="C34" s="95" t="s">
        <v>150</v>
      </c>
      <c r="D34" s="95" t="s">
        <v>151</v>
      </c>
      <c r="E34" s="96" t="s">
        <v>152</v>
      </c>
      <c r="F34" s="97" t="s">
        <v>165</v>
      </c>
      <c r="G34" s="97" t="s">
        <v>166</v>
      </c>
      <c r="H34" s="97" t="s">
        <v>176</v>
      </c>
      <c r="I34" s="72" t="s">
        <v>146</v>
      </c>
    </row>
    <row r="35" spans="1:9">
      <c r="A35" s="69">
        <v>98503</v>
      </c>
      <c r="B35" s="116">
        <v>1</v>
      </c>
      <c r="C35" s="28" t="s">
        <v>184</v>
      </c>
      <c r="D35" s="32" t="s">
        <v>61</v>
      </c>
      <c r="E35" s="120">
        <v>50</v>
      </c>
      <c r="F35" s="105">
        <v>11.43</v>
      </c>
      <c r="G35" s="73">
        <v>3.82</v>
      </c>
      <c r="H35" s="74">
        <v>0.22120000000000001</v>
      </c>
      <c r="I35" s="75">
        <f>((G35+F35)*E35)*1.2212</f>
        <v>931.16500000000008</v>
      </c>
    </row>
    <row r="36" spans="1:9">
      <c r="A36" s="24"/>
      <c r="B36" s="24"/>
      <c r="C36" s="24"/>
      <c r="D36" s="24"/>
      <c r="E36" s="24"/>
      <c r="F36" s="24"/>
      <c r="G36" s="26"/>
      <c r="H36" s="26"/>
      <c r="I36" s="94">
        <f>SUM(I35:I35)</f>
        <v>931.16500000000008</v>
      </c>
    </row>
    <row r="37" spans="1:9">
      <c r="A37" s="24"/>
      <c r="B37" s="24"/>
      <c r="C37" s="24"/>
      <c r="D37" s="24"/>
      <c r="E37" s="24"/>
      <c r="F37" s="24"/>
      <c r="G37" s="26"/>
      <c r="H37" s="26"/>
      <c r="I37" s="119"/>
    </row>
    <row r="38" spans="1:9">
      <c r="A38" s="24"/>
      <c r="B38" s="24"/>
      <c r="C38" s="24"/>
      <c r="D38" s="24"/>
      <c r="E38" s="24"/>
      <c r="F38" s="24"/>
      <c r="G38" s="26"/>
      <c r="H38" s="26"/>
      <c r="I38" s="119"/>
    </row>
    <row r="39" spans="1:9">
      <c r="A39" s="178" t="s">
        <v>147</v>
      </c>
      <c r="B39" s="178"/>
      <c r="C39" s="177" t="s">
        <v>50</v>
      </c>
      <c r="D39" s="177"/>
      <c r="E39" s="177"/>
      <c r="F39" s="177"/>
      <c r="G39" s="177"/>
      <c r="H39" s="177"/>
      <c r="I39" s="177"/>
    </row>
    <row r="40" spans="1:9">
      <c r="A40" s="178" t="s">
        <v>148</v>
      </c>
      <c r="B40" s="178"/>
      <c r="C40" s="179" t="s">
        <v>185</v>
      </c>
      <c r="D40" s="180"/>
      <c r="E40" s="180"/>
      <c r="F40" s="180"/>
      <c r="G40" s="180"/>
      <c r="H40" s="180"/>
      <c r="I40" s="181"/>
    </row>
    <row r="41" spans="1:9">
      <c r="A41" s="175" t="s">
        <v>160</v>
      </c>
      <c r="B41" s="175"/>
      <c r="C41" s="176" t="s">
        <v>177</v>
      </c>
      <c r="D41" s="176"/>
      <c r="E41" s="176"/>
      <c r="F41" s="176"/>
      <c r="G41" s="176"/>
      <c r="H41" s="176"/>
      <c r="I41" s="176"/>
    </row>
    <row r="42" spans="1:9" ht="51">
      <c r="A42" s="92" t="s">
        <v>154</v>
      </c>
      <c r="B42" s="93" t="s">
        <v>149</v>
      </c>
      <c r="C42" s="95" t="s">
        <v>150</v>
      </c>
      <c r="D42" s="95" t="s">
        <v>151</v>
      </c>
      <c r="E42" s="96" t="s">
        <v>152</v>
      </c>
      <c r="F42" s="97" t="s">
        <v>165</v>
      </c>
      <c r="G42" s="97" t="s">
        <v>166</v>
      </c>
      <c r="H42" s="97" t="s">
        <v>176</v>
      </c>
      <c r="I42" s="72" t="s">
        <v>146</v>
      </c>
    </row>
    <row r="43" spans="1:9">
      <c r="A43" s="69">
        <v>87499</v>
      </c>
      <c r="B43" s="116">
        <v>1</v>
      </c>
      <c r="C43" s="28" t="s">
        <v>186</v>
      </c>
      <c r="D43" s="32" t="s">
        <v>61</v>
      </c>
      <c r="E43" s="71">
        <v>9.8000000000000007</v>
      </c>
      <c r="F43" s="105">
        <v>40.03</v>
      </c>
      <c r="G43" s="73">
        <v>55.15</v>
      </c>
      <c r="H43" s="74">
        <v>0.22120000000000001</v>
      </c>
      <c r="I43" s="75">
        <f>((G43+F43)*E43)*1.2212</f>
        <v>1139.0913968000002</v>
      </c>
    </row>
    <row r="44" spans="1:9">
      <c r="A44" s="76">
        <v>87879</v>
      </c>
      <c r="B44" s="117">
        <v>2</v>
      </c>
      <c r="C44" s="78" t="s">
        <v>187</v>
      </c>
      <c r="D44" s="79" t="s">
        <v>61</v>
      </c>
      <c r="E44" s="80">
        <v>33.799999999999997</v>
      </c>
      <c r="F44" s="106">
        <v>1.7</v>
      </c>
      <c r="G44" s="81">
        <v>1.88</v>
      </c>
      <c r="H44" s="74">
        <v>0.22120000000000001</v>
      </c>
      <c r="I44" s="75">
        <f t="shared" ref="I44:I53" si="2">((G44+F44)*E44)*1.2212</f>
        <v>147.77008480000001</v>
      </c>
    </row>
    <row r="45" spans="1:9">
      <c r="A45" s="69">
        <v>87535</v>
      </c>
      <c r="B45" s="69">
        <v>3</v>
      </c>
      <c r="C45" s="100" t="s">
        <v>188</v>
      </c>
      <c r="D45" s="69" t="s">
        <v>61</v>
      </c>
      <c r="E45" s="101">
        <v>33.799999999999997</v>
      </c>
      <c r="F45" s="108">
        <v>13.93</v>
      </c>
      <c r="G45" s="110">
        <v>11.15</v>
      </c>
      <c r="H45" s="74">
        <v>0.22120000000000001</v>
      </c>
      <c r="I45" s="75">
        <f t="shared" si="2"/>
        <v>1035.2161247999998</v>
      </c>
    </row>
    <row r="46" spans="1:9">
      <c r="A46" s="88">
        <v>87265</v>
      </c>
      <c r="B46" s="88">
        <v>4</v>
      </c>
      <c r="C46" s="90" t="s">
        <v>189</v>
      </c>
      <c r="D46" s="88" t="s">
        <v>61</v>
      </c>
      <c r="E46" s="88">
        <v>9.8000000000000007</v>
      </c>
      <c r="F46" s="118">
        <v>38.299999999999997</v>
      </c>
      <c r="G46" s="89">
        <v>14.44</v>
      </c>
      <c r="H46" s="74">
        <v>0.22120000000000001</v>
      </c>
      <c r="I46" s="75">
        <f t="shared" si="2"/>
        <v>631.17966239999998</v>
      </c>
    </row>
    <row r="47" spans="1:9">
      <c r="A47" s="88">
        <v>93391</v>
      </c>
      <c r="B47" s="88">
        <v>5</v>
      </c>
      <c r="C47" s="90" t="s">
        <v>190</v>
      </c>
      <c r="D47" s="88" t="s">
        <v>61</v>
      </c>
      <c r="E47" s="88">
        <v>24</v>
      </c>
      <c r="F47" s="118">
        <v>25.21</v>
      </c>
      <c r="G47" s="89">
        <v>7.19</v>
      </c>
      <c r="H47" s="74">
        <v>0.22120000000000001</v>
      </c>
      <c r="I47" s="75">
        <f t="shared" si="2"/>
        <v>949.60511999999994</v>
      </c>
    </row>
    <row r="48" spans="1:9">
      <c r="A48" s="88">
        <v>92776</v>
      </c>
      <c r="B48" s="88">
        <v>6</v>
      </c>
      <c r="C48" s="90" t="s">
        <v>193</v>
      </c>
      <c r="D48" s="88" t="s">
        <v>164</v>
      </c>
      <c r="E48" s="88">
        <v>4.7</v>
      </c>
      <c r="F48" s="118">
        <v>10.78</v>
      </c>
      <c r="G48" s="89">
        <v>4.8600000000000003</v>
      </c>
      <c r="H48" s="74">
        <v>0.22120000000000001</v>
      </c>
      <c r="I48" s="75">
        <f t="shared" si="2"/>
        <v>89.767969600000015</v>
      </c>
    </row>
    <row r="49" spans="1:9">
      <c r="A49" s="88">
        <v>92409</v>
      </c>
      <c r="B49" s="88">
        <v>7</v>
      </c>
      <c r="C49" s="90" t="s">
        <v>191</v>
      </c>
      <c r="D49" s="88" t="s">
        <v>61</v>
      </c>
      <c r="E49" s="88">
        <v>1.89</v>
      </c>
      <c r="F49" s="118">
        <v>210.47</v>
      </c>
      <c r="G49" s="89">
        <v>112.98</v>
      </c>
      <c r="H49" s="74">
        <v>0.22120000000000001</v>
      </c>
      <c r="I49" s="75">
        <f t="shared" si="2"/>
        <v>746.54459459999998</v>
      </c>
    </row>
    <row r="50" spans="1:9">
      <c r="A50" s="88">
        <v>94964</v>
      </c>
      <c r="B50" s="88">
        <v>8</v>
      </c>
      <c r="C50" s="78" t="s">
        <v>155</v>
      </c>
      <c r="D50" s="88" t="s">
        <v>58</v>
      </c>
      <c r="E50" s="98">
        <v>0.3</v>
      </c>
      <c r="F50" s="107">
        <v>295.51</v>
      </c>
      <c r="G50" s="89">
        <v>63.75</v>
      </c>
      <c r="H50" s="74">
        <v>0.22120000000000001</v>
      </c>
      <c r="I50" s="75">
        <f t="shared" si="2"/>
        <v>131.61849359999999</v>
      </c>
    </row>
    <row r="51" spans="1:9">
      <c r="A51" s="88">
        <v>10193</v>
      </c>
      <c r="B51" s="88">
        <v>9</v>
      </c>
      <c r="C51" s="90" t="s">
        <v>192</v>
      </c>
      <c r="D51" s="88" t="s">
        <v>61</v>
      </c>
      <c r="E51" s="88">
        <v>24</v>
      </c>
      <c r="F51" s="118">
        <v>124.12</v>
      </c>
      <c r="G51" s="89">
        <v>30.81</v>
      </c>
      <c r="H51" s="74"/>
      <c r="I51" s="75">
        <f t="shared" si="2"/>
        <v>4540.8123840000007</v>
      </c>
    </row>
    <row r="52" spans="1:9">
      <c r="A52" s="88"/>
      <c r="B52" s="88"/>
      <c r="C52" s="90"/>
      <c r="D52" s="88"/>
      <c r="E52" s="88"/>
      <c r="F52" s="118"/>
      <c r="G52" s="89"/>
      <c r="H52" s="74"/>
      <c r="I52" s="75">
        <f t="shared" si="2"/>
        <v>0</v>
      </c>
    </row>
    <row r="53" spans="1:9">
      <c r="A53" s="88"/>
      <c r="B53" s="88"/>
      <c r="C53" s="90"/>
      <c r="D53" s="88"/>
      <c r="E53" s="88"/>
      <c r="F53" s="118"/>
      <c r="G53" s="89"/>
      <c r="H53" s="74"/>
      <c r="I53" s="75">
        <f t="shared" si="2"/>
        <v>0</v>
      </c>
    </row>
    <row r="54" spans="1:9">
      <c r="A54" s="24"/>
      <c r="B54" s="24"/>
      <c r="C54" s="24"/>
      <c r="D54" s="24"/>
      <c r="E54" s="24"/>
      <c r="F54" s="24"/>
      <c r="G54" s="26"/>
      <c r="H54" s="26"/>
      <c r="I54" s="94">
        <f>SUM(I43:I53)</f>
        <v>9411.6058306000014</v>
      </c>
    </row>
    <row r="55" spans="1:9">
      <c r="A55" s="24"/>
      <c r="B55" s="24"/>
      <c r="C55" s="24"/>
      <c r="D55" s="24"/>
      <c r="E55" s="24"/>
      <c r="F55" s="24"/>
      <c r="G55" s="26"/>
      <c r="H55" s="26"/>
      <c r="I55" s="119"/>
    </row>
    <row r="56" spans="1:9" ht="15.75">
      <c r="A56" s="24"/>
      <c r="B56" s="24"/>
      <c r="C56" s="24"/>
      <c r="D56" s="24"/>
      <c r="E56" s="24"/>
      <c r="F56" s="24"/>
      <c r="G56" s="26"/>
      <c r="H56" s="132"/>
      <c r="I56" s="133"/>
    </row>
    <row r="57" spans="1:9">
      <c r="A57" s="178" t="s">
        <v>147</v>
      </c>
      <c r="B57" s="178"/>
      <c r="C57" s="177" t="s">
        <v>50</v>
      </c>
      <c r="D57" s="177"/>
      <c r="E57" s="177"/>
      <c r="F57" s="177"/>
      <c r="G57" s="177"/>
      <c r="H57" s="177"/>
      <c r="I57" s="177"/>
    </row>
    <row r="58" spans="1:9">
      <c r="A58" s="178" t="s">
        <v>148</v>
      </c>
      <c r="B58" s="178"/>
      <c r="C58" s="179" t="s">
        <v>196</v>
      </c>
      <c r="D58" s="180"/>
      <c r="E58" s="180"/>
      <c r="F58" s="180"/>
      <c r="G58" s="180"/>
      <c r="H58" s="180"/>
      <c r="I58" s="181"/>
    </row>
    <row r="59" spans="1:9">
      <c r="A59" s="175" t="s">
        <v>160</v>
      </c>
      <c r="B59" s="175"/>
      <c r="C59" s="176" t="s">
        <v>177</v>
      </c>
      <c r="D59" s="176"/>
      <c r="E59" s="176"/>
      <c r="F59" s="176"/>
      <c r="G59" s="176"/>
      <c r="H59" s="176"/>
      <c r="I59" s="176"/>
    </row>
    <row r="60" spans="1:9" ht="51">
      <c r="A60" s="92" t="s">
        <v>154</v>
      </c>
      <c r="B60" s="147" t="s">
        <v>149</v>
      </c>
      <c r="C60" s="148" t="s">
        <v>150</v>
      </c>
      <c r="D60" s="148" t="s">
        <v>151</v>
      </c>
      <c r="E60" s="149" t="s">
        <v>152</v>
      </c>
      <c r="F60" s="150" t="s">
        <v>165</v>
      </c>
      <c r="G60" s="150" t="s">
        <v>166</v>
      </c>
      <c r="H60" s="150" t="s">
        <v>176</v>
      </c>
      <c r="I60" s="151" t="s">
        <v>146</v>
      </c>
    </row>
    <row r="61" spans="1:9">
      <c r="A61" s="76">
        <v>92396</v>
      </c>
      <c r="B61" s="152">
        <v>1</v>
      </c>
      <c r="C61" s="134" t="s">
        <v>198</v>
      </c>
      <c r="D61" s="153" t="s">
        <v>61</v>
      </c>
      <c r="E61" s="154">
        <v>25</v>
      </c>
      <c r="F61" s="140">
        <v>42.09</v>
      </c>
      <c r="G61" s="141">
        <v>14.11</v>
      </c>
      <c r="H61" s="142">
        <v>0.22120000000000001</v>
      </c>
      <c r="I61" s="141">
        <f>((G61+F61)*E61)*1.2212</f>
        <v>1715.7860000000001</v>
      </c>
    </row>
    <row r="62" spans="1:9">
      <c r="A62" s="76">
        <v>4059</v>
      </c>
      <c r="B62" s="152">
        <v>2</v>
      </c>
      <c r="C62" s="155" t="s">
        <v>207</v>
      </c>
      <c r="D62" s="156" t="s">
        <v>61</v>
      </c>
      <c r="E62" s="154">
        <v>18</v>
      </c>
      <c r="F62" s="140">
        <v>20.43</v>
      </c>
      <c r="G62" s="141"/>
      <c r="H62" s="142"/>
      <c r="I62" s="141">
        <f t="shared" ref="I62:I63" si="3">((G62+F62)*E62)*1.2212</f>
        <v>449.08408800000001</v>
      </c>
    </row>
    <row r="63" spans="1:9">
      <c r="A63" s="90">
        <v>94994</v>
      </c>
      <c r="B63" s="88">
        <v>3</v>
      </c>
      <c r="C63" s="90" t="s">
        <v>197</v>
      </c>
      <c r="D63" s="90" t="s">
        <v>61</v>
      </c>
      <c r="E63" s="90">
        <v>1.44</v>
      </c>
      <c r="F63" s="140">
        <v>42.09</v>
      </c>
      <c r="G63" s="141">
        <v>14.11</v>
      </c>
      <c r="H63" s="142">
        <v>0.22120000000000001</v>
      </c>
      <c r="I63" s="141">
        <f t="shared" si="3"/>
        <v>98.829273600000008</v>
      </c>
    </row>
    <row r="64" spans="1:9">
      <c r="A64" s="24"/>
      <c r="B64" s="24"/>
      <c r="C64" s="24"/>
      <c r="D64" s="24"/>
      <c r="E64" s="24"/>
      <c r="F64" s="24"/>
      <c r="G64" s="26"/>
      <c r="H64" s="26"/>
      <c r="I64" s="94">
        <f>SUM(I61:I63)</f>
        <v>2263.6993616</v>
      </c>
    </row>
    <row r="65" spans="1:9">
      <c r="A65" s="24"/>
      <c r="B65" s="24"/>
      <c r="C65" s="24"/>
      <c r="D65" s="24"/>
      <c r="E65" s="24"/>
      <c r="F65" s="24"/>
      <c r="G65" s="26"/>
      <c r="H65" s="26"/>
      <c r="I65" s="26"/>
    </row>
    <row r="66" spans="1:9" ht="12.75" customHeight="1">
      <c r="A66" s="182"/>
      <c r="B66" s="182"/>
      <c r="C66" s="183"/>
      <c r="D66" s="183"/>
      <c r="E66" s="183"/>
      <c r="F66" s="183"/>
      <c r="G66" s="183"/>
      <c r="H66" s="183"/>
      <c r="I66" s="183"/>
    </row>
    <row r="67" spans="1:9" ht="12.75" customHeight="1">
      <c r="A67" s="178" t="s">
        <v>147</v>
      </c>
      <c r="B67" s="178"/>
      <c r="C67" s="177" t="s">
        <v>50</v>
      </c>
      <c r="D67" s="177"/>
      <c r="E67" s="177"/>
      <c r="F67" s="177"/>
      <c r="G67" s="177"/>
      <c r="H67" s="177"/>
      <c r="I67" s="177"/>
    </row>
    <row r="68" spans="1:9">
      <c r="A68" s="178" t="s">
        <v>148</v>
      </c>
      <c r="B68" s="178"/>
      <c r="C68" s="179" t="s">
        <v>199</v>
      </c>
      <c r="D68" s="180"/>
      <c r="E68" s="180"/>
      <c r="F68" s="180"/>
      <c r="G68" s="180"/>
      <c r="H68" s="180"/>
      <c r="I68" s="181"/>
    </row>
    <row r="69" spans="1:9">
      <c r="A69" s="175" t="s">
        <v>160</v>
      </c>
      <c r="B69" s="175"/>
      <c r="C69" s="176" t="s">
        <v>200</v>
      </c>
      <c r="D69" s="176"/>
      <c r="E69" s="176"/>
      <c r="F69" s="176"/>
      <c r="G69" s="176"/>
      <c r="H69" s="176"/>
      <c r="I69" s="176"/>
    </row>
    <row r="70" spans="1:9" ht="25.5">
      <c r="A70" s="92" t="s">
        <v>200</v>
      </c>
      <c r="B70" s="93" t="s">
        <v>149</v>
      </c>
      <c r="C70" s="95" t="s">
        <v>150</v>
      </c>
      <c r="D70" s="95" t="s">
        <v>151</v>
      </c>
      <c r="E70" s="96" t="s">
        <v>152</v>
      </c>
      <c r="F70" s="97"/>
      <c r="G70" s="97" t="s">
        <v>203</v>
      </c>
      <c r="H70" s="97" t="s">
        <v>204</v>
      </c>
      <c r="I70" s="72" t="s">
        <v>205</v>
      </c>
    </row>
    <row r="71" spans="1:9" ht="25.5">
      <c r="A71" s="76"/>
      <c r="B71" s="135">
        <v>1</v>
      </c>
      <c r="C71" s="78" t="s">
        <v>201</v>
      </c>
      <c r="D71" s="143" t="s">
        <v>202</v>
      </c>
      <c r="E71" s="136">
        <v>1</v>
      </c>
      <c r="F71" s="137"/>
      <c r="G71" s="138">
        <v>4500</v>
      </c>
      <c r="H71" s="144">
        <f>G71</f>
        <v>4500</v>
      </c>
      <c r="I71" s="139">
        <f>H71*E71</f>
        <v>4500</v>
      </c>
    </row>
    <row r="72" spans="1:9">
      <c r="A72" s="90"/>
      <c r="B72" s="88"/>
      <c r="C72" s="90"/>
      <c r="D72" s="90"/>
      <c r="E72" s="90"/>
      <c r="F72" s="140"/>
      <c r="G72" s="141"/>
      <c r="H72" s="142"/>
      <c r="I72" s="139"/>
    </row>
    <row r="73" spans="1:9">
      <c r="A73" s="24"/>
      <c r="B73" s="24"/>
      <c r="C73" s="24"/>
      <c r="D73" s="24"/>
      <c r="E73" s="24"/>
      <c r="F73" s="24"/>
      <c r="G73" s="26"/>
      <c r="H73" s="26"/>
      <c r="I73" s="94">
        <f>SUM(I71:I72)</f>
        <v>4500</v>
      </c>
    </row>
    <row r="74" spans="1:9">
      <c r="A74" s="121"/>
      <c r="B74" s="121"/>
      <c r="C74" s="127"/>
      <c r="D74" s="121"/>
      <c r="E74" s="125"/>
      <c r="F74" s="126"/>
      <c r="G74" s="128"/>
      <c r="H74" s="123"/>
      <c r="I74" s="131"/>
    </row>
    <row r="75" spans="1:9">
      <c r="A75" s="121"/>
      <c r="B75" s="121"/>
      <c r="C75" s="129"/>
      <c r="D75" s="121"/>
      <c r="E75" s="125"/>
      <c r="F75" s="130"/>
      <c r="G75" s="124"/>
      <c r="H75" s="123"/>
      <c r="I75" s="122"/>
    </row>
    <row r="76" spans="1:9" ht="15">
      <c r="A76" s="121"/>
      <c r="B76" s="121"/>
      <c r="C76" s="129"/>
      <c r="D76" s="121"/>
      <c r="E76" s="125"/>
      <c r="F76" s="130"/>
      <c r="G76" s="124"/>
      <c r="H76" s="145" t="s">
        <v>206</v>
      </c>
      <c r="I76" s="146">
        <f>I73+I64+I54+I36+I28+I15</f>
        <v>26712.327788360002</v>
      </c>
    </row>
    <row r="77" spans="1:9">
      <c r="A77" s="121"/>
      <c r="B77" s="121"/>
      <c r="C77" s="129"/>
      <c r="D77" s="121"/>
      <c r="E77" s="125"/>
      <c r="F77" s="130"/>
      <c r="G77" s="124"/>
      <c r="H77" s="123"/>
      <c r="I77" s="122"/>
    </row>
    <row r="78" spans="1:9">
      <c r="A78" s="121"/>
      <c r="B78" s="121"/>
      <c r="C78" s="127"/>
      <c r="D78" s="121"/>
      <c r="E78" s="121"/>
      <c r="F78" s="130"/>
      <c r="G78" s="124"/>
      <c r="H78" s="123"/>
      <c r="I78" s="122"/>
    </row>
    <row r="79" spans="1:9">
      <c r="A79" s="24"/>
      <c r="B79" s="24"/>
      <c r="C79" s="24"/>
      <c r="D79" s="24"/>
      <c r="E79" s="24"/>
      <c r="F79" s="24"/>
      <c r="G79" s="26"/>
      <c r="H79" s="26"/>
      <c r="I79" s="119"/>
    </row>
  </sheetData>
  <mergeCells count="38">
    <mergeCell ref="A69:B69"/>
    <mergeCell ref="C69:I69"/>
    <mergeCell ref="A39:B39"/>
    <mergeCell ref="C39:I39"/>
    <mergeCell ref="A40:B40"/>
    <mergeCell ref="C40:I40"/>
    <mergeCell ref="A41:B41"/>
    <mergeCell ref="C41:I41"/>
    <mergeCell ref="A66:B66"/>
    <mergeCell ref="C66:I66"/>
    <mergeCell ref="A67:B67"/>
    <mergeCell ref="C67:I67"/>
    <mergeCell ref="A68:B68"/>
    <mergeCell ref="C68:I68"/>
    <mergeCell ref="A57:B57"/>
    <mergeCell ref="C57:I57"/>
    <mergeCell ref="A18:B18"/>
    <mergeCell ref="C18:I18"/>
    <mergeCell ref="A19:B19"/>
    <mergeCell ref="C19:I19"/>
    <mergeCell ref="A2:B2"/>
    <mergeCell ref="C2:I2"/>
    <mergeCell ref="A3:B3"/>
    <mergeCell ref="C3:I3"/>
    <mergeCell ref="A4:B4"/>
    <mergeCell ref="C4:I4"/>
    <mergeCell ref="A58:B58"/>
    <mergeCell ref="C58:I58"/>
    <mergeCell ref="A59:B59"/>
    <mergeCell ref="C59:I59"/>
    <mergeCell ref="A20:B20"/>
    <mergeCell ref="C20:I20"/>
    <mergeCell ref="A31:B31"/>
    <mergeCell ref="C31:I31"/>
    <mergeCell ref="A32:B32"/>
    <mergeCell ref="C32:I32"/>
    <mergeCell ref="A33:B33"/>
    <mergeCell ref="C33:I33"/>
  </mergeCells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2.7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Planilha1</vt:lpstr>
      <vt:lpstr>SEM BDI</vt:lpstr>
      <vt:lpstr>orçamento</vt:lpstr>
      <vt:lpstr>medição</vt:lpstr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 Pacheco de Souza</dc:creator>
  <cp:lastModifiedBy>COMPRAS</cp:lastModifiedBy>
  <cp:lastPrinted>2021-04-06T13:52:59Z</cp:lastPrinted>
  <dcterms:created xsi:type="dcterms:W3CDTF">2019-08-23T16:05:00Z</dcterms:created>
  <dcterms:modified xsi:type="dcterms:W3CDTF">2021-04-16T17:09:26Z</dcterms:modified>
</cp:coreProperties>
</file>